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worksheets/sheet2.xml" ContentType="application/vnd.openxmlformats-officedocument.spreadsheetml.worksheet+xml"/>
  <Override PartName="/xl/chartsheets/sheet5.xml" ContentType="application/vnd.openxmlformats-officedocument.spreadsheetml.chartsheet+xml"/>
  <Override PartName="/xl/drawings/drawing6.xml" ContentType="application/vnd.openxmlformats-officedocument.drawing+xml"/>
  <Override PartName="/xl/chartsheets/sheet6.xml" ContentType="application/vnd.openxmlformats-officedocument.spreadsheetml.chartsheet+xml"/>
  <Override PartName="/xl/drawings/drawing7.xml" ContentType="application/vnd.openxmlformats-officedocument.drawing+xml"/>
  <Override PartName="/xl/chartsheets/sheet7.xml" ContentType="application/vnd.openxmlformats-officedocument.spreadsheetml.chartsheet+xml"/>
  <Override PartName="/xl/drawings/drawing8.xml" ContentType="application/vnd.openxmlformats-officedocument.drawing+xml"/>
  <Override PartName="/xl/chartsheets/sheet8.xml" ContentType="application/vnd.openxmlformats-officedocument.spreadsheetml.chartsheet+xml"/>
  <Override PartName="/xl/drawings/drawing9.xml" ContentType="application/vnd.openxmlformats-officedocument.drawing+xml"/>
  <Override PartName="/xl/worksheets/sheet3.xml" ContentType="application/vnd.openxmlformats-officedocument.spreadsheetml.worksheet+xml"/>
  <Override PartName="/xl/chartsheets/sheet9.xml" ContentType="application/vnd.openxmlformats-officedocument.spreadsheetml.chartsheet+xml"/>
  <Override PartName="/xl/drawings/drawing10.xml" ContentType="application/vnd.openxmlformats-officedocument.drawing+xml"/>
  <Override PartName="/xl/chartsheets/sheet10.xml" ContentType="application/vnd.openxmlformats-officedocument.spreadsheetml.chartsheet+xml"/>
  <Override PartName="/xl/drawings/drawing11.xml" ContentType="application/vnd.openxmlformats-officedocument.drawing+xml"/>
  <Override PartName="/xl/chartsheets/sheet11.xml" ContentType="application/vnd.openxmlformats-officedocument.spreadsheetml.chartsheet+xml"/>
  <Override PartName="/xl/drawings/drawing12.xml" ContentType="application/vnd.openxmlformats-officedocument.drawing+xml"/>
  <Override PartName="/xl/chartsheets/sheet12.xml" ContentType="application/vnd.openxmlformats-officedocument.spreadsheetml.chartsheet+xml"/>
  <Override PartName="/xl/drawings/drawing13.xml" ContentType="application/vnd.openxmlformats-officedocument.drawing+xml"/>
  <Override PartName="/xl/worksheets/sheet4.xml" ContentType="application/vnd.openxmlformats-officedocument.spreadsheetml.worksheet+xml"/>
  <Override PartName="/xl/chartsheets/sheet13.xml" ContentType="application/vnd.openxmlformats-officedocument.spreadsheetml.chartsheet+xml"/>
  <Override PartName="/xl/drawings/drawing14.xml" ContentType="application/vnd.openxmlformats-officedocument.drawing+xml"/>
  <Override PartName="/xl/chartsheets/sheet14.xml" ContentType="application/vnd.openxmlformats-officedocument.spreadsheetml.chartsheet+xml"/>
  <Override PartName="/xl/drawings/drawing15.xml" ContentType="application/vnd.openxmlformats-officedocument.drawing+xml"/>
  <Override PartName="/xl/chartsheets/sheet15.xml" ContentType="application/vnd.openxmlformats-officedocument.spreadsheetml.chartsheet+xml"/>
  <Override PartName="/xl/drawings/drawing16.xml" ContentType="application/vnd.openxmlformats-officedocument.drawing+xml"/>
  <Override PartName="/xl/chartsheets/sheet16.xml" ContentType="application/vnd.openxmlformats-officedocument.spreadsheetml.chartsheet+xml"/>
  <Override PartName="/xl/drawings/drawing17.xml" ContentType="application/vnd.openxmlformats-officedocument.drawing+xml"/>
  <Override PartName="/xl/worksheets/sheet5.xml" ContentType="application/vnd.openxmlformats-officedocument.spreadsheetml.worksheet+xml"/>
  <Override PartName="/xl/chartsheets/sheet17.xml" ContentType="application/vnd.openxmlformats-officedocument.spreadsheetml.chartsheet+xml"/>
  <Override PartName="/xl/drawings/drawing18.xml" ContentType="application/vnd.openxmlformats-officedocument.drawing+xml"/>
  <Override PartName="/xl/chartsheets/sheet18.xml" ContentType="application/vnd.openxmlformats-officedocument.spreadsheetml.chartsheet+xml"/>
  <Override PartName="/xl/drawings/drawing19.xml" ContentType="application/vnd.openxmlformats-officedocument.drawing+xml"/>
  <Override PartName="/xl/chartsheets/sheet19.xml" ContentType="application/vnd.openxmlformats-officedocument.spreadsheetml.chartsheet+xml"/>
  <Override PartName="/xl/drawings/drawing20.xml" ContentType="application/vnd.openxmlformats-officedocument.drawing+xml"/>
  <Override PartName="/xl/chartsheets/sheet20.xml" ContentType="application/vnd.openxmlformats-officedocument.spreadsheetml.chartsheet+xml"/>
  <Override PartName="/xl/drawings/drawing21.xml" ContentType="application/vnd.openxmlformats-officedocument.drawing+xml"/>
  <Override PartName="/xl/worksheets/sheet6.xml" ContentType="application/vnd.openxmlformats-officedocument.spreadsheetml.worksheet+xml"/>
  <Override PartName="/xl/chartsheets/sheet21.xml" ContentType="application/vnd.openxmlformats-officedocument.spreadsheetml.chartsheet+xml"/>
  <Override PartName="/xl/drawings/drawing23.xml" ContentType="application/vnd.openxmlformats-officedocument.drawing+xml"/>
  <Override PartName="/xl/chartsheets/sheet22.xml" ContentType="application/vnd.openxmlformats-officedocument.spreadsheetml.chartsheet+xml"/>
  <Override PartName="/xl/drawings/drawing25.xml" ContentType="application/vnd.openxmlformats-officedocument.drawing+xml"/>
  <Override PartName="/xl/chartsheets/sheet23.xml" ContentType="application/vnd.openxmlformats-officedocument.spreadsheetml.chartsheet+xml"/>
  <Override PartName="/xl/drawings/drawing27.xml" ContentType="application/vnd.openxmlformats-officedocument.drawing+xml"/>
  <Override PartName="/xl/chartsheets/sheet24.xml" ContentType="application/vnd.openxmlformats-officedocument.spreadsheetml.chartsheet+xml"/>
  <Override PartName="/xl/drawings/drawing29.xml" ContentType="application/vnd.openxmlformats-officedocument.drawing+xml"/>
  <Override PartName="/xl/chartsheets/sheet25.xml" ContentType="application/vnd.openxmlformats-officedocument.spreadsheetml.chartsheet+xml"/>
  <Override PartName="/xl/drawings/drawing31.xml" ContentType="application/vnd.openxmlformats-officedocument.drawing+xml"/>
  <Override PartName="/xl/chartsheets/sheet26.xml" ContentType="application/vnd.openxmlformats-officedocument.spreadsheetml.chartsheet+xml"/>
  <Override PartName="/xl/drawings/drawing33.xml" ContentType="application/vnd.openxmlformats-officedocument.drawing+xml"/>
  <Override PartName="/xl/chartsheets/sheet27.xml" ContentType="application/vnd.openxmlformats-officedocument.spreadsheetml.chartsheet+xml"/>
  <Override PartName="/xl/drawings/drawing3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6.xml" ContentType="application/vnd.openxmlformats-officedocument.drawing+xml"/>
  <Override PartName="/xl/worksheets/sheet9.xml" ContentType="application/vnd.openxmlformats-officedocument.spreadsheetml.worksheet+xml"/>
  <Override PartName="/xl/drawings/drawing3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8" yWindow="65524" windowWidth="11496" windowHeight="11844" activeTab="0"/>
  </bookViews>
  <sheets>
    <sheet name="Data" sheetId="1" r:id="rId1"/>
    <sheet name="Chart1" sheetId="2" r:id="rId2"/>
    <sheet name="Chart2" sheetId="3" r:id="rId3"/>
    <sheet name="Chart3" sheetId="4" r:id="rId4"/>
    <sheet name="Chart4" sheetId="5" r:id="rId5"/>
    <sheet name="LAB A" sheetId="6" r:id="rId6"/>
    <sheet name="Chart5" sheetId="7" r:id="rId7"/>
    <sheet name="Chart6" sheetId="8" r:id="rId8"/>
    <sheet name="Chart7" sheetId="9" r:id="rId9"/>
    <sheet name="Chart8" sheetId="10" r:id="rId10"/>
    <sheet name="LAB B" sheetId="11" r:id="rId11"/>
    <sheet name="Chart9" sheetId="12" r:id="rId12"/>
    <sheet name="Chart10" sheetId="13" r:id="rId13"/>
    <sheet name="Chart11" sheetId="14" r:id="rId14"/>
    <sheet name="Chart12" sheetId="15" r:id="rId15"/>
    <sheet name="LAB D" sheetId="16" r:id="rId16"/>
    <sheet name="Chart13" sheetId="17" r:id="rId17"/>
    <sheet name="Chart14" sheetId="18" r:id="rId18"/>
    <sheet name="Chart15" sheetId="19" r:id="rId19"/>
    <sheet name="Chart16" sheetId="20" r:id="rId20"/>
    <sheet name="LAB F" sheetId="21" r:id="rId21"/>
    <sheet name="Chart19" sheetId="22" r:id="rId22"/>
    <sheet name="Chart20" sheetId="23" r:id="rId23"/>
    <sheet name="Chart21" sheetId="24" r:id="rId24"/>
    <sheet name="Chart22" sheetId="25" r:id="rId25"/>
    <sheet name="LAB G" sheetId="26" r:id="rId26"/>
    <sheet name="Chart21 (1)" sheetId="27" r:id="rId27"/>
    <sheet name="Chart21 (2)" sheetId="28" r:id="rId28"/>
    <sheet name="Chart21 (3)" sheetId="29" r:id="rId29"/>
    <sheet name="Chart21 (4)" sheetId="30" r:id="rId30"/>
    <sheet name="Chart21 (5)" sheetId="31" r:id="rId31"/>
    <sheet name="Chart21 (6)" sheetId="32" r:id="rId32"/>
    <sheet name="Chart17" sheetId="33" r:id="rId33"/>
    <sheet name="LAB G One UI Removed" sheetId="34" r:id="rId34"/>
    <sheet name="LAB G lambda=0.3" sheetId="35" r:id="rId35"/>
    <sheet name="LAB G lambda=0.4" sheetId="36" r:id="rId36"/>
    <sheet name="Sheet2" sheetId="37" r:id="rId37"/>
    <sheet name="Sheet3" sheetId="38" r:id="rId38"/>
  </sheets>
  <definedNames/>
  <calcPr fullCalcOnLoad="1"/>
</workbook>
</file>

<file path=xl/sharedStrings.xml><?xml version="1.0" encoding="utf-8"?>
<sst xmlns="http://schemas.openxmlformats.org/spreadsheetml/2006/main" count="1764" uniqueCount="135">
  <si>
    <t xml:space="preserve">TESTKEY   </t>
  </si>
  <si>
    <t xml:space="preserve">LTMSLAB  </t>
  </si>
  <si>
    <t xml:space="preserve">LTMSAPP  </t>
  </si>
  <si>
    <t xml:space="preserve">CHART    </t>
  </si>
  <si>
    <t xml:space="preserve">VAL      </t>
  </si>
  <si>
    <t xml:space="preserve">LTMSDATE </t>
  </si>
  <si>
    <t xml:space="preserve">LTMSTIME </t>
  </si>
  <si>
    <t xml:space="preserve">IND      </t>
  </si>
  <si>
    <t xml:space="preserve">AOCON1   </t>
  </si>
  <si>
    <t xml:space="preserve">AOCON2   </t>
  </si>
  <si>
    <t xml:space="preserve">TGC      </t>
  </si>
  <si>
    <t xml:space="preserve">TGCyi    </t>
  </si>
  <si>
    <t xml:space="preserve">TLC      </t>
  </si>
  <si>
    <t xml:space="preserve">TLCyi    </t>
  </si>
  <si>
    <t xml:space="preserve">R2TC     </t>
  </si>
  <si>
    <t xml:space="preserve">R2TCyi   </t>
  </si>
  <si>
    <t xml:space="preserve">OC       </t>
  </si>
  <si>
    <t xml:space="preserve">OCyi     </t>
  </si>
  <si>
    <t xml:space="preserve">DTCALEXP </t>
  </si>
  <si>
    <t xml:space="preserve">COM1     </t>
  </si>
  <si>
    <t xml:space="preserve">COM2     </t>
  </si>
  <si>
    <t xml:space="preserve">COM3     </t>
  </si>
  <si>
    <t>COM4</t>
  </si>
  <si>
    <t xml:space="preserve"> A   </t>
  </si>
  <si>
    <t xml:space="preserve"> Y</t>
  </si>
  <si>
    <t xml:space="preserve"> 08:16</t>
  </si>
  <si>
    <t xml:space="preserve"> PC10G </t>
  </si>
  <si>
    <t xml:space="preserve"> N/A     </t>
  </si>
  <si>
    <t xml:space="preserve"> 1ST     </t>
  </si>
  <si>
    <t xml:space="preserve"> MATRIX  </t>
  </si>
  <si>
    <t xml:space="preserve"> TEST    </t>
  </si>
  <si>
    <t xml:space="preserve">         </t>
  </si>
  <si>
    <t xml:space="preserve"> 10:13</t>
  </si>
  <si>
    <t xml:space="preserve"> PC10B </t>
  </si>
  <si>
    <t xml:space="preserve"> TGC MILD</t>
  </si>
  <si>
    <t xml:space="preserve"> D   </t>
  </si>
  <si>
    <t xml:space="preserve"> 9:36 </t>
  </si>
  <si>
    <t xml:space="preserve"> F   </t>
  </si>
  <si>
    <t xml:space="preserve"> 18:18</t>
  </si>
  <si>
    <t xml:space="preserve"> PC10E </t>
  </si>
  <si>
    <t xml:space="preserve"> G   </t>
  </si>
  <si>
    <t xml:space="preserve"> 12:00</t>
  </si>
  <si>
    <t xml:space="preserve"> B   </t>
  </si>
  <si>
    <t xml:space="preserve"> 06:47</t>
  </si>
  <si>
    <t xml:space="preserve"> 22:01</t>
  </si>
  <si>
    <t xml:space="preserve"> RERUN   </t>
  </si>
  <si>
    <t xml:space="preserve"> 11:05</t>
  </si>
  <si>
    <t xml:space="preserve"> 2ND     </t>
  </si>
  <si>
    <t xml:space="preserve"> 12:17</t>
  </si>
  <si>
    <t xml:space="preserve"> PC10D </t>
  </si>
  <si>
    <t xml:space="preserve"> 09:32</t>
  </si>
  <si>
    <t xml:space="preserve"> PC10F </t>
  </si>
  <si>
    <t xml:space="preserve"> 21:49</t>
  </si>
  <si>
    <t xml:space="preserve"> 23:20</t>
  </si>
  <si>
    <t xml:space="preserve"> PC10A </t>
  </si>
  <si>
    <t xml:space="preserve"> 22:33</t>
  </si>
  <si>
    <t xml:space="preserve"> 20:49</t>
  </si>
  <si>
    <t xml:space="preserve"> 14:12</t>
  </si>
  <si>
    <t xml:space="preserve"> 3RD     </t>
  </si>
  <si>
    <t xml:space="preserve"> 15:42</t>
  </si>
  <si>
    <t xml:space="preserve"> 19:01</t>
  </si>
  <si>
    <t xml:space="preserve"> 08:05</t>
  </si>
  <si>
    <t xml:space="preserve"> PC10C </t>
  </si>
  <si>
    <t xml:space="preserve"> 17:18</t>
  </si>
  <si>
    <t xml:space="preserve"> OC SEV  </t>
  </si>
  <si>
    <t xml:space="preserve"> 11:45</t>
  </si>
  <si>
    <t xml:space="preserve"> 16:13</t>
  </si>
  <si>
    <t xml:space="preserve"> 17:00</t>
  </si>
  <si>
    <t xml:space="preserve"> 23:13</t>
  </si>
  <si>
    <t xml:space="preserve"> 4TH     </t>
  </si>
  <si>
    <t xml:space="preserve"> 02:05</t>
  </si>
  <si>
    <t xml:space="preserve"> 12:55</t>
  </si>
  <si>
    <t xml:space="preserve"> 19:55</t>
  </si>
  <si>
    <t xml:space="preserve"> 08:42</t>
  </si>
  <si>
    <t xml:space="preserve"> 11:11</t>
  </si>
  <si>
    <t xml:space="preserve"> 15:32</t>
  </si>
  <si>
    <t xml:space="preserve"> 16:20</t>
  </si>
  <si>
    <t xml:space="preserve"> R2TC SEV</t>
  </si>
  <si>
    <t xml:space="preserve"> 05:29</t>
  </si>
  <si>
    <t xml:space="preserve"> 22:52</t>
  </si>
  <si>
    <t xml:space="preserve"> 08:45</t>
  </si>
  <si>
    <t xml:space="preserve"> 04:36</t>
  </si>
  <si>
    <t xml:space="preserve"> 17:40</t>
  </si>
  <si>
    <t xml:space="preserve"> 18:39</t>
  </si>
  <si>
    <t xml:space="preserve"> 831-1 </t>
  </si>
  <si>
    <t xml:space="preserve"> 02:20</t>
  </si>
  <si>
    <t xml:space="preserve"> 07:27</t>
  </si>
  <si>
    <t xml:space="preserve"> 12:45</t>
  </si>
  <si>
    <t xml:space="preserve"> 05:01</t>
  </si>
  <si>
    <t xml:space="preserve"> 00:11</t>
  </si>
  <si>
    <t>TGC Ziv1</t>
  </si>
  <si>
    <t>TGC Ziv2</t>
  </si>
  <si>
    <t>TGC effective Yiv2</t>
  </si>
  <si>
    <t>TGC ei</t>
  </si>
  <si>
    <t>TGC Ziv2 w UI</t>
  </si>
  <si>
    <t>UI</t>
  </si>
  <si>
    <t>AO</t>
  </si>
  <si>
    <t>OO</t>
  </si>
  <si>
    <t>AC</t>
  </si>
  <si>
    <t>OC</t>
  </si>
  <si>
    <t>TGC Yi Fail</t>
  </si>
  <si>
    <t>TGC ei Fail</t>
  </si>
  <si>
    <t>TGC ei RI</t>
  </si>
  <si>
    <t>Fail LTMSv1</t>
  </si>
  <si>
    <t>Fail LTMSv2</t>
  </si>
  <si>
    <t>R2TC Ziv1</t>
  </si>
  <si>
    <t>R2TC Ziv2</t>
  </si>
  <si>
    <t>R2TC ei</t>
  </si>
  <si>
    <t>R2TC effective Yiv2</t>
  </si>
  <si>
    <t>R2TC Yi Fail</t>
  </si>
  <si>
    <t>R2TC ei Fail</t>
  </si>
  <si>
    <t>R2TC ei RI</t>
  </si>
  <si>
    <t>R2TC Ziv2 w UI</t>
  </si>
  <si>
    <t>OC Ziv1</t>
  </si>
  <si>
    <t>OC Ziv2</t>
  </si>
  <si>
    <t>OC ei</t>
  </si>
  <si>
    <t>OC effective Yiv2</t>
  </si>
  <si>
    <t>OC Yi Fail</t>
  </si>
  <si>
    <t>OC ei Fail</t>
  </si>
  <si>
    <t>OC ei RI</t>
  </si>
  <si>
    <t>OC Ziv2 w UI</t>
  </si>
  <si>
    <t>TLC Ziv1</t>
  </si>
  <si>
    <t>TLC Ziv2</t>
  </si>
  <si>
    <t>TLC ei</t>
  </si>
  <si>
    <t>TLC effective Yiv2</t>
  </si>
  <si>
    <t>TLC Yi Fail</t>
  </si>
  <si>
    <t>TLC ei Fail</t>
  </si>
  <si>
    <t>TLC ei RI</t>
  </si>
  <si>
    <t>TLC Ziv2 w UI</t>
  </si>
  <si>
    <t>Min</t>
  </si>
  <si>
    <t>Max</t>
  </si>
  <si>
    <t>RI LTMSv2</t>
  </si>
  <si>
    <t>20% Extended Interval LTMSv2</t>
  </si>
  <si>
    <t>40% Extended Interval LTMSv2</t>
  </si>
  <si>
    <t>20% Reduced Interval LTMSv2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</si>
</sst>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sz val="8"/>
      <name val="Arial"/>
      <family val="0"/>
    </font>
    <font>
      <sz val="8.75"/>
      <name val="Arial"/>
      <family val="0"/>
    </font>
    <font>
      <sz val="10"/>
      <color indexed="12"/>
      <name val="Arial"/>
      <family val="0"/>
    </font>
    <font>
      <b/>
      <sz val="10"/>
      <name val="Arial"/>
      <family val="2"/>
    </font>
    <font>
      <sz val="9.25"/>
      <name val="Arial"/>
      <family val="0"/>
    </font>
    <font>
      <b/>
      <sz val="11"/>
      <name val="Arial"/>
      <family val="0"/>
    </font>
    <font>
      <sz val="11"/>
      <color indexed="10"/>
      <name val="Arial"/>
      <family val="2"/>
    </font>
    <font>
      <sz val="9.25"/>
      <color indexed="10"/>
      <name val="Arial"/>
      <family val="2"/>
    </font>
    <font>
      <sz val="9.25"/>
      <color indexed="14"/>
      <name val="Arial"/>
      <family val="2"/>
    </font>
  </fonts>
  <fills count="3">
    <fill>
      <patternFill/>
    </fill>
    <fill>
      <patternFill patternType="gray125"/>
    </fill>
    <fill>
      <patternFill patternType="solid">
        <fgColor indexed="4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2" fontId="0" fillId="0" borderId="0" xfId="0" applyNumberFormat="1" applyAlignment="1">
      <alignment/>
    </xf>
    <xf numFmtId="0" fontId="3" fillId="0" borderId="0" xfId="0" applyFont="1" applyAlignment="1">
      <alignment/>
    </xf>
    <xf numFmtId="0" fontId="4" fillId="2" borderId="0" xfId="0" applyFont="1" applyFill="1" applyAlignment="1">
      <alignment/>
    </xf>
    <xf numFmtId="2" fontId="4" fillId="2" borderId="0" xfId="0" applyNumberFormat="1" applyFont="1" applyFill="1" applyAlignment="1">
      <alignment/>
    </xf>
    <xf numFmtId="0" fontId="0" fillId="0" borderId="0" xfId="0" applyAlignment="1">
      <alignment wrapText="1"/>
    </xf>
    <xf numFmtId="0" fontId="4"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dxfs count="2">
    <dxf>
      <font>
        <b/>
        <i val="0"/>
        <color rgb="FFFF0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worksheet" Target="worksheets/sheet2.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worksheet" Target="worksheets/sheet3.xml" /><Relationship Id="rId12" Type="http://schemas.openxmlformats.org/officeDocument/2006/relationships/chartsheet" Target="chartsheets/sheet9.xml" /><Relationship Id="rId13" Type="http://schemas.openxmlformats.org/officeDocument/2006/relationships/chartsheet" Target="chartsheets/sheet10.xml" /><Relationship Id="rId14" Type="http://schemas.openxmlformats.org/officeDocument/2006/relationships/chartsheet" Target="chartsheets/sheet11.xml" /><Relationship Id="rId15" Type="http://schemas.openxmlformats.org/officeDocument/2006/relationships/chartsheet" Target="chartsheets/sheet12.xml" /><Relationship Id="rId16" Type="http://schemas.openxmlformats.org/officeDocument/2006/relationships/worksheet" Target="worksheets/sheet4.xml" /><Relationship Id="rId17" Type="http://schemas.openxmlformats.org/officeDocument/2006/relationships/chartsheet" Target="chartsheets/sheet13.xml" /><Relationship Id="rId18" Type="http://schemas.openxmlformats.org/officeDocument/2006/relationships/chartsheet" Target="chartsheets/sheet14.xml" /><Relationship Id="rId19" Type="http://schemas.openxmlformats.org/officeDocument/2006/relationships/chartsheet" Target="chartsheets/sheet15.xml" /><Relationship Id="rId20" Type="http://schemas.openxmlformats.org/officeDocument/2006/relationships/chartsheet" Target="chartsheets/sheet16.xml" /><Relationship Id="rId21" Type="http://schemas.openxmlformats.org/officeDocument/2006/relationships/worksheet" Target="worksheets/sheet5.xml" /><Relationship Id="rId22" Type="http://schemas.openxmlformats.org/officeDocument/2006/relationships/chartsheet" Target="chartsheets/sheet17.xml" /><Relationship Id="rId23" Type="http://schemas.openxmlformats.org/officeDocument/2006/relationships/chartsheet" Target="chartsheets/sheet18.xml" /><Relationship Id="rId24" Type="http://schemas.openxmlformats.org/officeDocument/2006/relationships/chartsheet" Target="chartsheets/sheet19.xml" /><Relationship Id="rId25" Type="http://schemas.openxmlformats.org/officeDocument/2006/relationships/chartsheet" Target="chartsheets/sheet20.xml" /><Relationship Id="rId26" Type="http://schemas.openxmlformats.org/officeDocument/2006/relationships/worksheet" Target="worksheets/sheet6.xml" /><Relationship Id="rId27" Type="http://schemas.openxmlformats.org/officeDocument/2006/relationships/chartsheet" Target="chartsheets/sheet21.xml" /><Relationship Id="rId28" Type="http://schemas.openxmlformats.org/officeDocument/2006/relationships/chartsheet" Target="chartsheets/sheet22.xml" /><Relationship Id="rId29" Type="http://schemas.openxmlformats.org/officeDocument/2006/relationships/chartsheet" Target="chartsheets/sheet23.xml" /><Relationship Id="rId30" Type="http://schemas.openxmlformats.org/officeDocument/2006/relationships/chartsheet" Target="chartsheets/sheet24.xml" /><Relationship Id="rId31" Type="http://schemas.openxmlformats.org/officeDocument/2006/relationships/chartsheet" Target="chartsheets/sheet25.xml" /><Relationship Id="rId32" Type="http://schemas.openxmlformats.org/officeDocument/2006/relationships/chartsheet" Target="chartsheets/sheet26.xml" /><Relationship Id="rId33" Type="http://schemas.openxmlformats.org/officeDocument/2006/relationships/chartsheet" Target="chartsheets/sheet27.xml" /><Relationship Id="rId34" Type="http://schemas.openxmlformats.org/officeDocument/2006/relationships/worksheet" Target="worksheets/sheet7.xml" /><Relationship Id="rId35" Type="http://schemas.openxmlformats.org/officeDocument/2006/relationships/worksheet" Target="worksheets/sheet8.xml" /><Relationship Id="rId36" Type="http://schemas.openxmlformats.org/officeDocument/2006/relationships/worksheet" Target="worksheets/sheet9.xml" /><Relationship Id="rId37" Type="http://schemas.openxmlformats.org/officeDocument/2006/relationships/worksheet" Target="worksheets/sheet10.xml" /><Relationship Id="rId38" Type="http://schemas.openxmlformats.org/officeDocument/2006/relationships/worksheet" Target="worksheets/sheet11.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C13 LTMS Example</a:t>
            </a:r>
          </a:p>
        </c:rich>
      </c:tx>
      <c:layout/>
      <c:spPr>
        <a:noFill/>
        <a:ln>
          <a:noFill/>
        </a:ln>
      </c:spPr>
    </c:title>
    <c:plotArea>
      <c:layout/>
      <c:lineChart>
        <c:grouping val="standard"/>
        <c:varyColors val="0"/>
        <c:ser>
          <c:idx val="0"/>
          <c:order val="0"/>
          <c:tx>
            <c:strRef>
              <c:f>Data!$X$4</c:f>
              <c:strCache>
                <c:ptCount val="1"/>
                <c:pt idx="0">
                  <c:v>TGCyi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Data!$X$5:$X$45</c:f>
              <c:numCache>
                <c:ptCount val="41"/>
                <c:pt idx="0">
                  <c:v>-0.8163</c:v>
                </c:pt>
                <c:pt idx="1">
                  <c:v>-2.1469</c:v>
                </c:pt>
                <c:pt idx="2">
                  <c:v>-1.1497</c:v>
                </c:pt>
                <c:pt idx="3">
                  <c:v>-1.4676</c:v>
                </c:pt>
                <c:pt idx="4">
                  <c:v>-1.0632</c:v>
                </c:pt>
                <c:pt idx="5">
                  <c:v>0.9231</c:v>
                </c:pt>
                <c:pt idx="6">
                  <c:v>0.0714</c:v>
                </c:pt>
                <c:pt idx="7">
                  <c:v>-0.4701</c:v>
                </c:pt>
                <c:pt idx="8">
                  <c:v>0.9426</c:v>
                </c:pt>
                <c:pt idx="9">
                  <c:v>0.0539</c:v>
                </c:pt>
                <c:pt idx="10">
                  <c:v>0.2898</c:v>
                </c:pt>
                <c:pt idx="11">
                  <c:v>0.2224</c:v>
                </c:pt>
                <c:pt idx="12">
                  <c:v>0.5254</c:v>
                </c:pt>
                <c:pt idx="13">
                  <c:v>0.7034</c:v>
                </c:pt>
                <c:pt idx="14">
                  <c:v>1.1131</c:v>
                </c:pt>
                <c:pt idx="15">
                  <c:v>-0.4439</c:v>
                </c:pt>
                <c:pt idx="16">
                  <c:v>0.3804</c:v>
                </c:pt>
                <c:pt idx="17">
                  <c:v>1.0485</c:v>
                </c:pt>
                <c:pt idx="18">
                  <c:v>-0.3004</c:v>
                </c:pt>
                <c:pt idx="19">
                  <c:v>-0.0633</c:v>
                </c:pt>
                <c:pt idx="20">
                  <c:v>-1.1335</c:v>
                </c:pt>
                <c:pt idx="21">
                  <c:v>0.5445</c:v>
                </c:pt>
                <c:pt idx="22">
                  <c:v>0.2519</c:v>
                </c:pt>
                <c:pt idx="23">
                  <c:v>0.1402</c:v>
                </c:pt>
                <c:pt idx="24">
                  <c:v>-0.4178</c:v>
                </c:pt>
                <c:pt idx="25">
                  <c:v>-0.7089</c:v>
                </c:pt>
                <c:pt idx="26">
                  <c:v>0.9084</c:v>
                </c:pt>
                <c:pt idx="27">
                  <c:v>1.8186</c:v>
                </c:pt>
                <c:pt idx="28">
                  <c:v>0.8962</c:v>
                </c:pt>
                <c:pt idx="29">
                  <c:v>-0.3454</c:v>
                </c:pt>
                <c:pt idx="30">
                  <c:v>0.7547</c:v>
                </c:pt>
                <c:pt idx="31">
                  <c:v>0.4851</c:v>
                </c:pt>
                <c:pt idx="32">
                  <c:v>0.7055</c:v>
                </c:pt>
                <c:pt idx="33">
                  <c:v>0.6655</c:v>
                </c:pt>
                <c:pt idx="34">
                  <c:v>1.5349</c:v>
                </c:pt>
                <c:pt idx="35">
                  <c:v>0.0714</c:v>
                </c:pt>
                <c:pt idx="36">
                  <c:v>-0.4178</c:v>
                </c:pt>
                <c:pt idx="37">
                  <c:v>0.5256</c:v>
                </c:pt>
                <c:pt idx="38">
                  <c:v>-1.5288</c:v>
                </c:pt>
                <c:pt idx="39">
                  <c:v>0.5119</c:v>
                </c:pt>
                <c:pt idx="40">
                  <c:v>-0.7593</c:v>
                </c:pt>
              </c:numCache>
            </c:numRef>
          </c:val>
          <c:smooth val="0"/>
        </c:ser>
        <c:ser>
          <c:idx val="1"/>
          <c:order val="1"/>
          <c:tx>
            <c:strRef>
              <c:f>Data!$Y$4</c:f>
              <c:strCache>
                <c:ptCount val="1"/>
                <c:pt idx="0">
                  <c:v>TGC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Data!$Y$5:$Y$45</c:f>
              <c:numCache>
                <c:ptCount val="41"/>
                <c:pt idx="0">
                  <c:v>-0.16326000000000002</c:v>
                </c:pt>
                <c:pt idx="1">
                  <c:v>-0.559988</c:v>
                </c:pt>
                <c:pt idx="2">
                  <c:v>-0.6779304</c:v>
                </c:pt>
                <c:pt idx="3">
                  <c:v>-0.8358643200000001</c:v>
                </c:pt>
                <c:pt idx="4">
                  <c:v>-0.8813314560000001</c:v>
                </c:pt>
                <c:pt idx="5">
                  <c:v>-0.5204451648000001</c:v>
                </c:pt>
                <c:pt idx="6">
                  <c:v>-0.40207613184000013</c:v>
                </c:pt>
                <c:pt idx="7">
                  <c:v>-0.4156809054720001</c:v>
                </c:pt>
                <c:pt idx="8">
                  <c:v>-0.14402472437760006</c:v>
                </c:pt>
                <c:pt idx="9">
                  <c:v>-0.10443977950208005</c:v>
                </c:pt>
                <c:pt idx="10">
                  <c:v>-0.025591823601664045</c:v>
                </c:pt>
                <c:pt idx="11">
                  <c:v>0.02400654111866876</c:v>
                </c:pt>
                <c:pt idx="12">
                  <c:v>0.12428523289493501</c:v>
                </c:pt>
                <c:pt idx="13">
                  <c:v>0.24010818631594802</c:v>
                </c:pt>
                <c:pt idx="14">
                  <c:v>0.22262</c:v>
                </c:pt>
                <c:pt idx="15">
                  <c:v>0.08931600000000002</c:v>
                </c:pt>
                <c:pt idx="16">
                  <c:v>0.14753280000000002</c:v>
                </c:pt>
                <c:pt idx="17">
                  <c:v>0.32772624</c:v>
                </c:pt>
                <c:pt idx="18">
                  <c:v>-0.06008</c:v>
                </c:pt>
                <c:pt idx="19">
                  <c:v>-0.060724</c:v>
                </c:pt>
                <c:pt idx="20">
                  <c:v>-0.2752792</c:v>
                </c:pt>
                <c:pt idx="21">
                  <c:v>-0.11132336000000001</c:v>
                </c:pt>
                <c:pt idx="22">
                  <c:v>0.05038000000000001</c:v>
                </c:pt>
                <c:pt idx="23">
                  <c:v>0.068344</c:v>
                </c:pt>
                <c:pt idx="24">
                  <c:v>-0.028884800000000002</c:v>
                </c:pt>
                <c:pt idx="25">
                  <c:v>-0.16488784</c:v>
                </c:pt>
                <c:pt idx="26">
                  <c:v>0.049769727999999985</c:v>
                </c:pt>
                <c:pt idx="27">
                  <c:v>0.40353578240000004</c:v>
                </c:pt>
                <c:pt idx="28">
                  <c:v>0.17924</c:v>
                </c:pt>
                <c:pt idx="29">
                  <c:v>0.07431200000000002</c:v>
                </c:pt>
                <c:pt idx="30">
                  <c:v>0.21038960000000004</c:v>
                </c:pt>
                <c:pt idx="31">
                  <c:v>0.26533168000000007</c:v>
                </c:pt>
                <c:pt idx="32">
                  <c:v>0.3533653440000001</c:v>
                </c:pt>
                <c:pt idx="33">
                  <c:v>0.41579227520000006</c:v>
                </c:pt>
                <c:pt idx="34">
                  <c:v>0.6396138201600001</c:v>
                </c:pt>
                <c:pt idx="35">
                  <c:v>0.5259710561280001</c:v>
                </c:pt>
                <c:pt idx="36">
                  <c:v>0.33721684490240006</c:v>
                </c:pt>
                <c:pt idx="37">
                  <c:v>0.37489347592192007</c:v>
                </c:pt>
                <c:pt idx="38">
                  <c:v>-0.005845219262463952</c:v>
                </c:pt>
                <c:pt idx="39">
                  <c:v>0.09770382459002885</c:v>
                </c:pt>
                <c:pt idx="40">
                  <c:v>-0.07369694032797691</c:v>
                </c:pt>
              </c:numCache>
            </c:numRef>
          </c:val>
          <c:smooth val="0"/>
        </c:ser>
        <c:ser>
          <c:idx val="2"/>
          <c:order val="2"/>
          <c:tx>
            <c:strRef>
              <c:f>Data!$Z$4</c:f>
              <c:strCache>
                <c:ptCount val="1"/>
                <c:pt idx="0">
                  <c:v>TGC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Data!$Z$5:$Z$45</c:f>
              <c:numCache>
                <c:ptCount val="41"/>
                <c:pt idx="0">
                  <c:v>-1.2600333333333333</c:v>
                </c:pt>
                <c:pt idx="1">
                  <c:v>-1.4374066666666667</c:v>
                </c:pt>
                <c:pt idx="2">
                  <c:v>-1.3798653333333335</c:v>
                </c:pt>
                <c:pt idx="3">
                  <c:v>-1.3974122666666668</c:v>
                </c:pt>
                <c:pt idx="4">
                  <c:v>-1.3305698133333335</c:v>
                </c:pt>
                <c:pt idx="5">
                  <c:v>-0.8798358506666668</c:v>
                </c:pt>
                <c:pt idx="6">
                  <c:v>-0.6895886805333336</c:v>
                </c:pt>
                <c:pt idx="7">
                  <c:v>-0.6456909444266669</c:v>
                </c:pt>
                <c:pt idx="8">
                  <c:v>-0.3280327555413335</c:v>
                </c:pt>
                <c:pt idx="9">
                  <c:v>-0.2516462044330668</c:v>
                </c:pt>
                <c:pt idx="10">
                  <c:v>-0.14335696354645344</c:v>
                </c:pt>
                <c:pt idx="11">
                  <c:v>-0.07020557083716275</c:v>
                </c:pt>
                <c:pt idx="12">
                  <c:v>0.0489155433302698</c:v>
                </c:pt>
                <c:pt idx="13">
                  <c:v>0.17981243466421584</c:v>
                </c:pt>
                <c:pt idx="14">
                  <c:v>0.5025133333333334</c:v>
                </c:pt>
                <c:pt idx="15">
                  <c:v>0.3132306666666667</c:v>
                </c:pt>
                <c:pt idx="16">
                  <c:v>0.32666453333333334</c:v>
                </c:pt>
                <c:pt idx="17">
                  <c:v>0.4710316266666667</c:v>
                </c:pt>
                <c:pt idx="18">
                  <c:v>-0.4593333333333333</c:v>
                </c:pt>
                <c:pt idx="19">
                  <c:v>-0.38012666666666667</c:v>
                </c:pt>
                <c:pt idx="20">
                  <c:v>-0.5308013333333333</c:v>
                </c:pt>
                <c:pt idx="21">
                  <c:v>-0.3157410666666667</c:v>
                </c:pt>
                <c:pt idx="22">
                  <c:v>0.04352666666666667</c:v>
                </c:pt>
                <c:pt idx="23">
                  <c:v>0.06286133333333334</c:v>
                </c:pt>
                <c:pt idx="24">
                  <c:v>-0.033270933333333336</c:v>
                </c:pt>
                <c:pt idx="25">
                  <c:v>-0.16839674666666665</c:v>
                </c:pt>
                <c:pt idx="26">
                  <c:v>0.046962602666666686</c:v>
                </c:pt>
                <c:pt idx="27">
                  <c:v>0.4012900821333334</c:v>
                </c:pt>
                <c:pt idx="28">
                  <c:v>0.5273733333333334</c:v>
                </c:pt>
                <c:pt idx="29">
                  <c:v>0.3528186666666667</c:v>
                </c:pt>
                <c:pt idx="30">
                  <c:v>0.4331949333333334</c:v>
                </c:pt>
                <c:pt idx="31">
                  <c:v>0.4435759466666668</c:v>
                </c:pt>
                <c:pt idx="32">
                  <c:v>0.49596075733333345</c:v>
                </c:pt>
                <c:pt idx="33">
                  <c:v>0.5298686058666668</c:v>
                </c:pt>
                <c:pt idx="34">
                  <c:v>0.7308748846933335</c:v>
                </c:pt>
                <c:pt idx="35">
                  <c:v>0.5989799077546668</c:v>
                </c:pt>
                <c:pt idx="36">
                  <c:v>0.39562392620373343</c:v>
                </c:pt>
                <c:pt idx="37">
                  <c:v>0.42161914096298675</c:v>
                </c:pt>
                <c:pt idx="38">
                  <c:v>0.0315353127703894</c:v>
                </c:pt>
                <c:pt idx="39">
                  <c:v>0.12760825021631153</c:v>
                </c:pt>
                <c:pt idx="40">
                  <c:v>-0.04977339982695077</c:v>
                </c:pt>
              </c:numCache>
            </c:numRef>
          </c:val>
          <c:smooth val="0"/>
        </c:ser>
        <c:ser>
          <c:idx val="3"/>
          <c:order val="3"/>
          <c:tx>
            <c:strRef>
              <c:f>Data!$AA$4</c:f>
              <c:strCache>
                <c:ptCount val="1"/>
                <c:pt idx="0">
                  <c:v>TGC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Data!$AA$5:$AA$45</c:f>
              <c:numCache>
                <c:ptCount val="41"/>
                <c:pt idx="0">
                  <c:v>0.5546666666666666</c:v>
                </c:pt>
                <c:pt idx="1">
                  <c:v>-0.8868666666666667</c:v>
                </c:pt>
                <c:pt idx="2">
                  <c:v>0.2877066666666668</c:v>
                </c:pt>
                <c:pt idx="3">
                  <c:v>-0.08773466666666652</c:v>
                </c:pt>
                <c:pt idx="4">
                  <c:v>0.3342122666666669</c:v>
                </c:pt>
                <c:pt idx="5">
                  <c:v>2.2536698133333335</c:v>
                </c:pt>
                <c:pt idx="6">
                  <c:v>0.9512358506666668</c:v>
                </c:pt>
                <c:pt idx="7">
                  <c:v>0.21948868053333354</c:v>
                </c:pt>
                <c:pt idx="8">
                  <c:v>1.5882909444266669</c:v>
                </c:pt>
                <c:pt idx="9">
                  <c:v>0.3819327555413335</c:v>
                </c:pt>
                <c:pt idx="10">
                  <c:v>0.5414462044330668</c:v>
                </c:pt>
                <c:pt idx="11">
                  <c:v>0.36575696354645343</c:v>
                </c:pt>
                <c:pt idx="12">
                  <c:v>0.5956055708371627</c:v>
                </c:pt>
                <c:pt idx="13">
                  <c:v>0.6544844566697302</c:v>
                </c:pt>
                <c:pt idx="14">
                  <c:v>0.7632333333333332</c:v>
                </c:pt>
                <c:pt idx="15">
                  <c:v>-0.9464133333333333</c:v>
                </c:pt>
                <c:pt idx="16">
                  <c:v>0.0671693333333333</c:v>
                </c:pt>
                <c:pt idx="17">
                  <c:v>0.7218354666666666</c:v>
                </c:pt>
                <c:pt idx="18">
                  <c:v>0.1986666666666666</c:v>
                </c:pt>
                <c:pt idx="19">
                  <c:v>0.39603333333333335</c:v>
                </c:pt>
                <c:pt idx="20">
                  <c:v>-0.7533733333333332</c:v>
                </c:pt>
                <c:pt idx="21">
                  <c:v>1.0753013333333334</c:v>
                </c:pt>
                <c:pt idx="22">
                  <c:v>0.2604666666666667</c:v>
                </c:pt>
                <c:pt idx="23">
                  <c:v>0.09667333333333332</c:v>
                </c:pt>
                <c:pt idx="24">
                  <c:v>-0.48066133333333333</c:v>
                </c:pt>
                <c:pt idx="25">
                  <c:v>-0.6756290666666667</c:v>
                </c:pt>
                <c:pt idx="26">
                  <c:v>1.0767967466666666</c:v>
                </c:pt>
                <c:pt idx="27">
                  <c:v>1.7716373973333333</c:v>
                </c:pt>
                <c:pt idx="28">
                  <c:v>0.46103333333333335</c:v>
                </c:pt>
                <c:pt idx="29">
                  <c:v>-0.8727733333333334</c:v>
                </c:pt>
                <c:pt idx="30">
                  <c:v>0.4018813333333333</c:v>
                </c:pt>
                <c:pt idx="31">
                  <c:v>0.051905066666666555</c:v>
                </c:pt>
                <c:pt idx="32">
                  <c:v>0.26192405333333324</c:v>
                </c:pt>
                <c:pt idx="33">
                  <c:v>0.16953924266666653</c:v>
                </c:pt>
                <c:pt idx="34">
                  <c:v>1.005031394133333</c:v>
                </c:pt>
                <c:pt idx="35">
                  <c:v>-0.6594748846933335</c:v>
                </c:pt>
                <c:pt idx="36">
                  <c:v>-1.0167799077546669</c:v>
                </c:pt>
                <c:pt idx="37">
                  <c:v>0.12997607379626652</c:v>
                </c:pt>
                <c:pt idx="38">
                  <c:v>-1.9504191409629867</c:v>
                </c:pt>
                <c:pt idx="39">
                  <c:v>0.4803646872296106</c:v>
                </c:pt>
                <c:pt idx="40">
                  <c:v>-0.8869082502163115</c:v>
                </c:pt>
              </c:numCache>
            </c:numRef>
          </c:val>
          <c:smooth val="0"/>
        </c:ser>
        <c:ser>
          <c:idx val="5"/>
          <c:order val="4"/>
          <c:tx>
            <c:strRef>
              <c:f>Data!$AB$4</c:f>
              <c:strCache>
                <c:ptCount val="1"/>
                <c:pt idx="0">
                  <c:v>TGC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Data!$AB$5:$AB$45</c:f>
              <c:numCache>
                <c:ptCount val="41"/>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numCache>
            </c:numRef>
          </c:val>
          <c:smooth val="0"/>
        </c:ser>
        <c:ser>
          <c:idx val="6"/>
          <c:order val="5"/>
          <c:tx>
            <c:strRef>
              <c:f>Data!$AC$4</c:f>
              <c:strCache>
                <c:ptCount val="1"/>
                <c:pt idx="0">
                  <c:v>TGC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Data!$AC$5:$AC$45</c:f>
              <c:numCache>
                <c:ptCount val="41"/>
                <c:pt idx="0">
                  <c:v>-99</c:v>
                </c:pt>
                <c:pt idx="1">
                  <c:v>-2.1469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numCache>
            </c:numRef>
          </c:val>
          <c:smooth val="0"/>
        </c:ser>
        <c:ser>
          <c:idx val="7"/>
          <c:order val="6"/>
          <c:tx>
            <c:strRef>
              <c:f>Data!$AD$4</c:f>
              <c:strCache>
                <c:ptCount val="1"/>
                <c:pt idx="0">
                  <c:v>TGC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Data!$AD$5:$AD$45</c:f>
              <c:numCache>
                <c:ptCount val="41"/>
                <c:pt idx="0">
                  <c:v>-99</c:v>
                </c:pt>
                <c:pt idx="1">
                  <c:v>-99</c:v>
                </c:pt>
                <c:pt idx="2">
                  <c:v>-99</c:v>
                </c:pt>
                <c:pt idx="3">
                  <c:v>-99</c:v>
                </c:pt>
                <c:pt idx="4">
                  <c:v>-99</c:v>
                </c:pt>
                <c:pt idx="5">
                  <c:v>2.2536698133333335</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numCache>
            </c:numRef>
          </c:val>
          <c:smooth val="0"/>
        </c:ser>
        <c:ser>
          <c:idx val="4"/>
          <c:order val="7"/>
          <c:tx>
            <c:strRef>
              <c:f>Data!$AE$4</c:f>
              <c:strCache>
                <c:ptCount val="1"/>
                <c:pt idx="0">
                  <c:v>TGC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Data!$AE$5:$AE$45</c:f>
              <c:numCache>
                <c:ptCount val="41"/>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1.7716373973333333</c:v>
                </c:pt>
                <c:pt idx="28">
                  <c:v>-99</c:v>
                </c:pt>
                <c:pt idx="29">
                  <c:v>-99</c:v>
                </c:pt>
                <c:pt idx="30">
                  <c:v>-99</c:v>
                </c:pt>
                <c:pt idx="31">
                  <c:v>-99</c:v>
                </c:pt>
                <c:pt idx="32">
                  <c:v>-99</c:v>
                </c:pt>
                <c:pt idx="33">
                  <c:v>-99</c:v>
                </c:pt>
                <c:pt idx="34">
                  <c:v>-99</c:v>
                </c:pt>
                <c:pt idx="35">
                  <c:v>-99</c:v>
                </c:pt>
                <c:pt idx="36">
                  <c:v>-99</c:v>
                </c:pt>
                <c:pt idx="37">
                  <c:v>-99</c:v>
                </c:pt>
                <c:pt idx="38">
                  <c:v>-1.9504191409629867</c:v>
                </c:pt>
                <c:pt idx="39">
                  <c:v>-99</c:v>
                </c:pt>
                <c:pt idx="40">
                  <c:v>-99</c:v>
                </c:pt>
              </c:numCache>
            </c:numRef>
          </c:val>
          <c:smooth val="0"/>
        </c:ser>
        <c:marker val="1"/>
        <c:axId val="41091255"/>
        <c:axId val="34276976"/>
      </c:lineChart>
      <c:catAx>
        <c:axId val="41091255"/>
        <c:scaling>
          <c:orientation val="minMax"/>
        </c:scaling>
        <c:axPos val="b"/>
        <c:delete val="0"/>
        <c:numFmt formatCode="General" sourceLinked="1"/>
        <c:majorTickMark val="out"/>
        <c:minorTickMark val="none"/>
        <c:tickLblPos val="low"/>
        <c:crossAx val="34276976"/>
        <c:crosses val="autoZero"/>
        <c:auto val="1"/>
        <c:lblOffset val="100"/>
        <c:noMultiLvlLbl val="0"/>
      </c:catAx>
      <c:valAx>
        <c:axId val="34276976"/>
        <c:scaling>
          <c:orientation val="minMax"/>
          <c:min val="-3"/>
        </c:scaling>
        <c:axPos val="l"/>
        <c:majorGridlines/>
        <c:delete val="0"/>
        <c:numFmt formatCode="General" sourceLinked="1"/>
        <c:majorTickMark val="out"/>
        <c:minorTickMark val="none"/>
        <c:tickLblPos val="nextTo"/>
        <c:crossAx val="41091255"/>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B TLC</a:t>
            </a:r>
          </a:p>
        </c:rich>
      </c:tx>
      <c:layout/>
      <c:spPr>
        <a:noFill/>
        <a:ln>
          <a:noFill/>
        </a:ln>
      </c:spPr>
    </c:title>
    <c:plotArea>
      <c:layout/>
      <c:lineChart>
        <c:grouping val="standard"/>
        <c:varyColors val="0"/>
        <c:ser>
          <c:idx val="0"/>
          <c:order val="0"/>
          <c:tx>
            <c:strRef>
              <c:f>'LAB B'!$AI$4</c:f>
              <c:strCache>
                <c:ptCount val="1"/>
                <c:pt idx="0">
                  <c:v>TLCyi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B'!$AI$6:$AI$9</c:f>
              <c:numCache>
                <c:ptCount val="4"/>
                <c:pt idx="0">
                  <c:v>0.5238</c:v>
                </c:pt>
                <c:pt idx="1">
                  <c:v>1.7236</c:v>
                </c:pt>
                <c:pt idx="2">
                  <c:v>1.1418</c:v>
                </c:pt>
                <c:pt idx="3">
                  <c:v>1.7141</c:v>
                </c:pt>
              </c:numCache>
            </c:numRef>
          </c:val>
          <c:smooth val="0"/>
        </c:ser>
        <c:ser>
          <c:idx val="1"/>
          <c:order val="1"/>
          <c:tx>
            <c:strRef>
              <c:f>'LAB B'!$AJ$4</c:f>
              <c:strCache>
                <c:ptCount val="1"/>
                <c:pt idx="0">
                  <c:v>TLC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B'!$AJ$6:$AJ$9</c:f>
              <c:numCache>
                <c:ptCount val="4"/>
                <c:pt idx="0">
                  <c:v>0.10476000000000002</c:v>
                </c:pt>
                <c:pt idx="1">
                  <c:v>0.428528</c:v>
                </c:pt>
                <c:pt idx="2">
                  <c:v>0.5711824000000001</c:v>
                </c:pt>
                <c:pt idx="3">
                  <c:v>0.7997659200000001</c:v>
                </c:pt>
              </c:numCache>
            </c:numRef>
          </c:val>
          <c:smooth val="0"/>
        </c:ser>
        <c:ser>
          <c:idx val="2"/>
          <c:order val="2"/>
          <c:tx>
            <c:strRef>
              <c:f>'LAB B'!$AK$4</c:f>
              <c:strCache>
                <c:ptCount val="1"/>
                <c:pt idx="0">
                  <c:v>TLC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B'!$AK$6:$AK$9</c:f>
              <c:numCache>
                <c:ptCount val="4"/>
                <c:pt idx="0">
                  <c:v>1.0085466666666667</c:v>
                </c:pt>
                <c:pt idx="1">
                  <c:v>1.1515573333333333</c:v>
                </c:pt>
                <c:pt idx="2">
                  <c:v>1.1496058666666666</c:v>
                </c:pt>
                <c:pt idx="3">
                  <c:v>1.2625046933333333</c:v>
                </c:pt>
              </c:numCache>
            </c:numRef>
          </c:val>
          <c:smooth val="0"/>
        </c:ser>
        <c:ser>
          <c:idx val="3"/>
          <c:order val="3"/>
          <c:tx>
            <c:strRef>
              <c:f>'LAB B'!$AL$4</c:f>
              <c:strCache>
                <c:ptCount val="1"/>
                <c:pt idx="0">
                  <c:v>TLC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B'!$AL$6:$AL$9</c:f>
              <c:numCache>
                <c:ptCount val="4"/>
                <c:pt idx="0">
                  <c:v>-0.6059333333333332</c:v>
                </c:pt>
                <c:pt idx="1">
                  <c:v>0.7150533333333333</c:v>
                </c:pt>
                <c:pt idx="2">
                  <c:v>-0.009757333333333396</c:v>
                </c:pt>
                <c:pt idx="3">
                  <c:v>0.5644941333333333</c:v>
                </c:pt>
              </c:numCache>
            </c:numRef>
          </c:val>
          <c:smooth val="0"/>
        </c:ser>
        <c:ser>
          <c:idx val="5"/>
          <c:order val="4"/>
          <c:tx>
            <c:strRef>
              <c:f>'LAB B'!$AM$4</c:f>
              <c:strCache>
                <c:ptCount val="1"/>
                <c:pt idx="0">
                  <c:v>TLC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B'!$AM$6:$AM$9</c:f>
              <c:numCache>
                <c:ptCount val="4"/>
                <c:pt idx="0">
                  <c:v>-99</c:v>
                </c:pt>
                <c:pt idx="1">
                  <c:v>-99</c:v>
                </c:pt>
                <c:pt idx="2">
                  <c:v>-99</c:v>
                </c:pt>
                <c:pt idx="3">
                  <c:v>-99</c:v>
                </c:pt>
              </c:numCache>
            </c:numRef>
          </c:val>
          <c:smooth val="0"/>
        </c:ser>
        <c:ser>
          <c:idx val="6"/>
          <c:order val="5"/>
          <c:tx>
            <c:strRef>
              <c:f>'LAB B'!$AN$4</c:f>
              <c:strCache>
                <c:ptCount val="1"/>
                <c:pt idx="0">
                  <c:v>TLC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B'!$AN$6:$AN$9</c:f>
              <c:numCache>
                <c:ptCount val="4"/>
                <c:pt idx="0">
                  <c:v>-99</c:v>
                </c:pt>
                <c:pt idx="1">
                  <c:v>-99</c:v>
                </c:pt>
                <c:pt idx="2">
                  <c:v>-99</c:v>
                </c:pt>
                <c:pt idx="3">
                  <c:v>-99</c:v>
                </c:pt>
              </c:numCache>
            </c:numRef>
          </c:val>
          <c:smooth val="0"/>
        </c:ser>
        <c:ser>
          <c:idx val="7"/>
          <c:order val="6"/>
          <c:tx>
            <c:strRef>
              <c:f>'LAB B'!$AO$4</c:f>
              <c:strCache>
                <c:ptCount val="1"/>
                <c:pt idx="0">
                  <c:v>TLC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B'!$AO$6:$AO$9</c:f>
              <c:numCache>
                <c:ptCount val="4"/>
                <c:pt idx="0">
                  <c:v>-99</c:v>
                </c:pt>
                <c:pt idx="1">
                  <c:v>-99</c:v>
                </c:pt>
                <c:pt idx="2">
                  <c:v>-99</c:v>
                </c:pt>
                <c:pt idx="3">
                  <c:v>-99</c:v>
                </c:pt>
              </c:numCache>
            </c:numRef>
          </c:val>
          <c:smooth val="0"/>
        </c:ser>
        <c:ser>
          <c:idx val="4"/>
          <c:order val="7"/>
          <c:tx>
            <c:strRef>
              <c:f>'LAB B'!$AP$4</c:f>
              <c:strCache>
                <c:ptCount val="1"/>
                <c:pt idx="0">
                  <c:v>TLC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B'!$AP$6:$AP$9</c:f>
              <c:numCache>
                <c:ptCount val="4"/>
                <c:pt idx="0">
                  <c:v>-99</c:v>
                </c:pt>
                <c:pt idx="1">
                  <c:v>-99</c:v>
                </c:pt>
                <c:pt idx="2">
                  <c:v>-99</c:v>
                </c:pt>
                <c:pt idx="3">
                  <c:v>-99</c:v>
                </c:pt>
              </c:numCache>
            </c:numRef>
          </c:val>
          <c:smooth val="0"/>
        </c:ser>
        <c:marker val="1"/>
        <c:axId val="9066561"/>
        <c:axId val="14490186"/>
      </c:lineChart>
      <c:catAx>
        <c:axId val="9066561"/>
        <c:scaling>
          <c:orientation val="minMax"/>
        </c:scaling>
        <c:axPos val="b"/>
        <c:delete val="0"/>
        <c:numFmt formatCode="General" sourceLinked="1"/>
        <c:majorTickMark val="out"/>
        <c:minorTickMark val="none"/>
        <c:tickLblPos val="low"/>
        <c:crossAx val="14490186"/>
        <c:crosses val="autoZero"/>
        <c:auto val="1"/>
        <c:lblOffset val="100"/>
        <c:noMultiLvlLbl val="0"/>
      </c:catAx>
      <c:valAx>
        <c:axId val="14490186"/>
        <c:scaling>
          <c:orientation val="minMax"/>
          <c:max val="3"/>
          <c:min val="-3"/>
        </c:scaling>
        <c:axPos val="l"/>
        <c:majorGridlines/>
        <c:delete val="0"/>
        <c:numFmt formatCode="General" sourceLinked="1"/>
        <c:majorTickMark val="out"/>
        <c:minorTickMark val="none"/>
        <c:tickLblPos val="nextTo"/>
        <c:crossAx val="9066561"/>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B R2TC</a:t>
            </a:r>
          </a:p>
        </c:rich>
      </c:tx>
      <c:layout/>
      <c:spPr>
        <a:noFill/>
        <a:ln>
          <a:noFill/>
        </a:ln>
      </c:spPr>
    </c:title>
    <c:plotArea>
      <c:layout/>
      <c:lineChart>
        <c:grouping val="standard"/>
        <c:varyColors val="0"/>
        <c:ser>
          <c:idx val="0"/>
          <c:order val="0"/>
          <c:tx>
            <c:strRef>
              <c:f>'LAB B'!$AT$4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B'!$AT$6:$AT$9</c:f>
              <c:numCache>
                <c:ptCount val="4"/>
                <c:pt idx="0">
                  <c:v>0.6943</c:v>
                </c:pt>
                <c:pt idx="1">
                  <c:v>-0.7305</c:v>
                </c:pt>
                <c:pt idx="2">
                  <c:v>0.3171</c:v>
                </c:pt>
                <c:pt idx="3">
                  <c:v>0.335</c:v>
                </c:pt>
              </c:numCache>
            </c:numRef>
          </c:val>
          <c:smooth val="0"/>
        </c:ser>
        <c:ser>
          <c:idx val="1"/>
          <c:order val="1"/>
          <c:tx>
            <c:strRef>
              <c:f>'LAB B'!$AU$4</c:f>
              <c:strCache>
                <c:ptCount val="1"/>
                <c:pt idx="0">
                  <c:v>R2TC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B'!$AU$6:$AU$9</c:f>
              <c:numCache>
                <c:ptCount val="4"/>
                <c:pt idx="0">
                  <c:v>0.13886</c:v>
                </c:pt>
                <c:pt idx="1">
                  <c:v>-0.03501199999999999</c:v>
                </c:pt>
                <c:pt idx="2">
                  <c:v>0.03541040000000001</c:v>
                </c:pt>
                <c:pt idx="3">
                  <c:v>0.09532832000000001</c:v>
                </c:pt>
              </c:numCache>
            </c:numRef>
          </c:val>
          <c:smooth val="0"/>
        </c:ser>
        <c:ser>
          <c:idx val="2"/>
          <c:order val="2"/>
          <c:tx>
            <c:strRef>
              <c:f>'LAB B'!$AV$4</c:f>
              <c:strCache>
                <c:ptCount val="1"/>
                <c:pt idx="0">
                  <c:v>R2TC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B'!$AV$6:$AV$9</c:f>
              <c:numCache>
                <c:ptCount val="4"/>
                <c:pt idx="0">
                  <c:v>0.21376666666666666</c:v>
                </c:pt>
                <c:pt idx="1">
                  <c:v>0.024913333333333343</c:v>
                </c:pt>
                <c:pt idx="2">
                  <c:v>0.08335066666666668</c:v>
                </c:pt>
                <c:pt idx="3">
                  <c:v>0.13368053333333335</c:v>
                </c:pt>
              </c:numCache>
            </c:numRef>
          </c:val>
          <c:smooth val="0"/>
        </c:ser>
        <c:ser>
          <c:idx val="3"/>
          <c:order val="3"/>
          <c:tx>
            <c:strRef>
              <c:f>'LAB B'!$AW$4</c:f>
              <c:strCache>
                <c:ptCount val="1"/>
                <c:pt idx="0">
                  <c:v>R2TC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B'!$AW$6:$AW$9</c:f>
              <c:numCache>
                <c:ptCount val="4"/>
                <c:pt idx="0">
                  <c:v>0.6006666666666667</c:v>
                </c:pt>
                <c:pt idx="1">
                  <c:v>-0.9442666666666667</c:v>
                </c:pt>
                <c:pt idx="2">
                  <c:v>0.29218666666666665</c:v>
                </c:pt>
                <c:pt idx="3">
                  <c:v>0.25164933333333334</c:v>
                </c:pt>
              </c:numCache>
            </c:numRef>
          </c:val>
          <c:smooth val="0"/>
        </c:ser>
        <c:ser>
          <c:idx val="5"/>
          <c:order val="4"/>
          <c:tx>
            <c:strRef>
              <c:f>'LAB B'!$AX$4</c:f>
              <c:strCache>
                <c:ptCount val="1"/>
                <c:pt idx="0">
                  <c:v>R2TC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B'!$AX$6:$AX$9</c:f>
              <c:numCache>
                <c:ptCount val="4"/>
                <c:pt idx="0">
                  <c:v>-99</c:v>
                </c:pt>
                <c:pt idx="1">
                  <c:v>-99</c:v>
                </c:pt>
                <c:pt idx="2">
                  <c:v>-99</c:v>
                </c:pt>
                <c:pt idx="3">
                  <c:v>-99</c:v>
                </c:pt>
              </c:numCache>
            </c:numRef>
          </c:val>
          <c:smooth val="0"/>
        </c:ser>
        <c:ser>
          <c:idx val="6"/>
          <c:order val="5"/>
          <c:tx>
            <c:strRef>
              <c:f>'LAB B'!$AY$4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B'!$AY$6:$AY$9</c:f>
              <c:numCache>
                <c:ptCount val="4"/>
                <c:pt idx="0">
                  <c:v>-99</c:v>
                </c:pt>
                <c:pt idx="1">
                  <c:v>-99</c:v>
                </c:pt>
                <c:pt idx="2">
                  <c:v>-99</c:v>
                </c:pt>
                <c:pt idx="3">
                  <c:v>-99</c:v>
                </c:pt>
              </c:numCache>
            </c:numRef>
          </c:val>
          <c:smooth val="0"/>
        </c:ser>
        <c:ser>
          <c:idx val="7"/>
          <c:order val="6"/>
          <c:tx>
            <c:strRef>
              <c:f>'LAB B'!$AZ$4</c:f>
              <c:strCache>
                <c:ptCount val="1"/>
                <c:pt idx="0">
                  <c:v>R2TC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B'!$AZ$6:$AZ$9</c:f>
              <c:numCache>
                <c:ptCount val="4"/>
                <c:pt idx="0">
                  <c:v>-99</c:v>
                </c:pt>
                <c:pt idx="1">
                  <c:v>-99</c:v>
                </c:pt>
                <c:pt idx="2">
                  <c:v>-99</c:v>
                </c:pt>
                <c:pt idx="3">
                  <c:v>-99</c:v>
                </c:pt>
              </c:numCache>
            </c:numRef>
          </c:val>
          <c:smooth val="0"/>
        </c:ser>
        <c:ser>
          <c:idx val="4"/>
          <c:order val="7"/>
          <c:tx>
            <c:strRef>
              <c:f>'LAB B'!$BA$4</c:f>
              <c:strCache>
                <c:ptCount val="1"/>
                <c:pt idx="0">
                  <c:v>R2TC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B'!$BA$6:$BA$9</c:f>
              <c:numCache>
                <c:ptCount val="4"/>
                <c:pt idx="0">
                  <c:v>-99</c:v>
                </c:pt>
                <c:pt idx="1">
                  <c:v>-99</c:v>
                </c:pt>
                <c:pt idx="2">
                  <c:v>-99</c:v>
                </c:pt>
                <c:pt idx="3">
                  <c:v>-99</c:v>
                </c:pt>
              </c:numCache>
            </c:numRef>
          </c:val>
          <c:smooth val="0"/>
        </c:ser>
        <c:marker val="1"/>
        <c:axId val="63302811"/>
        <c:axId val="32854388"/>
      </c:lineChart>
      <c:catAx>
        <c:axId val="63302811"/>
        <c:scaling>
          <c:orientation val="minMax"/>
        </c:scaling>
        <c:axPos val="b"/>
        <c:delete val="0"/>
        <c:numFmt formatCode="General" sourceLinked="1"/>
        <c:majorTickMark val="out"/>
        <c:minorTickMark val="none"/>
        <c:tickLblPos val="low"/>
        <c:crossAx val="32854388"/>
        <c:crosses val="autoZero"/>
        <c:auto val="1"/>
        <c:lblOffset val="100"/>
        <c:noMultiLvlLbl val="0"/>
      </c:catAx>
      <c:valAx>
        <c:axId val="32854388"/>
        <c:scaling>
          <c:orientation val="minMax"/>
          <c:max val="3"/>
          <c:min val="-3"/>
        </c:scaling>
        <c:axPos val="l"/>
        <c:majorGridlines/>
        <c:delete val="0"/>
        <c:numFmt formatCode="General" sourceLinked="1"/>
        <c:majorTickMark val="out"/>
        <c:minorTickMark val="none"/>
        <c:tickLblPos val="nextTo"/>
        <c:crossAx val="63302811"/>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B OC</a:t>
            </a:r>
          </a:p>
        </c:rich>
      </c:tx>
      <c:layout/>
      <c:spPr>
        <a:noFill/>
        <a:ln>
          <a:noFill/>
        </a:ln>
      </c:spPr>
    </c:title>
    <c:plotArea>
      <c:layout/>
      <c:lineChart>
        <c:grouping val="standard"/>
        <c:varyColors val="0"/>
        <c:ser>
          <c:idx val="0"/>
          <c:order val="0"/>
          <c:tx>
            <c:strRef>
              <c:f>'LAB B'!$BE$4</c:f>
              <c:strCache>
                <c:ptCount val="1"/>
                <c:pt idx="0">
                  <c:v>OCyi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B'!$BE$6:$BE$9</c:f>
              <c:numCache>
                <c:ptCount val="4"/>
                <c:pt idx="0">
                  <c:v>0.2287</c:v>
                </c:pt>
                <c:pt idx="1">
                  <c:v>0.2226</c:v>
                </c:pt>
                <c:pt idx="2">
                  <c:v>-0.6889</c:v>
                </c:pt>
                <c:pt idx="3">
                  <c:v>0.0627</c:v>
                </c:pt>
              </c:numCache>
            </c:numRef>
          </c:val>
          <c:smooth val="0"/>
        </c:ser>
        <c:ser>
          <c:idx val="1"/>
          <c:order val="1"/>
          <c:tx>
            <c:strRef>
              <c:f>'LAB B'!$BF$4</c:f>
              <c:strCache>
                <c:ptCount val="1"/>
                <c:pt idx="0">
                  <c:v>OC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B'!$BF$6:$BF$9</c:f>
              <c:numCache>
                <c:ptCount val="4"/>
                <c:pt idx="0">
                  <c:v>0.04574</c:v>
                </c:pt>
                <c:pt idx="1">
                  <c:v>0.08111200000000002</c:v>
                </c:pt>
                <c:pt idx="2">
                  <c:v>-0.07289039999999997</c:v>
                </c:pt>
                <c:pt idx="3">
                  <c:v>-0.04577231999999997</c:v>
                </c:pt>
              </c:numCache>
            </c:numRef>
          </c:val>
          <c:smooth val="0"/>
        </c:ser>
        <c:ser>
          <c:idx val="2"/>
          <c:order val="2"/>
          <c:tx>
            <c:strRef>
              <c:f>'LAB B'!$BG$4</c:f>
              <c:strCache>
                <c:ptCount val="1"/>
                <c:pt idx="0">
                  <c:v>OC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B'!$BG$6:$BG$9</c:f>
              <c:numCache>
                <c:ptCount val="4"/>
                <c:pt idx="0">
                  <c:v>-0.017619999999999997</c:v>
                </c:pt>
                <c:pt idx="1">
                  <c:v>0.030424000000000007</c:v>
                </c:pt>
                <c:pt idx="2">
                  <c:v>-0.11344079999999998</c:v>
                </c:pt>
                <c:pt idx="3">
                  <c:v>-0.07821264</c:v>
                </c:pt>
              </c:numCache>
            </c:numRef>
          </c:val>
          <c:smooth val="0"/>
        </c:ser>
        <c:ser>
          <c:idx val="3"/>
          <c:order val="3"/>
          <c:tx>
            <c:strRef>
              <c:f>'LAB B'!$BH$4</c:f>
              <c:strCache>
                <c:ptCount val="1"/>
                <c:pt idx="0">
                  <c:v>OC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B'!$BH$6:$BH$9</c:f>
              <c:numCache>
                <c:ptCount val="4"/>
                <c:pt idx="0">
                  <c:v>0.30789999999999995</c:v>
                </c:pt>
                <c:pt idx="1">
                  <c:v>0.24022</c:v>
                </c:pt>
                <c:pt idx="2">
                  <c:v>-0.719324</c:v>
                </c:pt>
                <c:pt idx="3">
                  <c:v>0.1761408</c:v>
                </c:pt>
              </c:numCache>
            </c:numRef>
          </c:val>
          <c:smooth val="0"/>
        </c:ser>
        <c:ser>
          <c:idx val="5"/>
          <c:order val="4"/>
          <c:tx>
            <c:strRef>
              <c:f>'LAB B'!$BI$4</c:f>
              <c:strCache>
                <c:ptCount val="1"/>
                <c:pt idx="0">
                  <c:v>OC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B'!$BI$6:$BI$9</c:f>
              <c:numCache>
                <c:ptCount val="4"/>
                <c:pt idx="0">
                  <c:v>-99</c:v>
                </c:pt>
                <c:pt idx="1">
                  <c:v>-99</c:v>
                </c:pt>
                <c:pt idx="2">
                  <c:v>-99</c:v>
                </c:pt>
                <c:pt idx="3">
                  <c:v>-99</c:v>
                </c:pt>
              </c:numCache>
            </c:numRef>
          </c:val>
          <c:smooth val="0"/>
        </c:ser>
        <c:ser>
          <c:idx val="6"/>
          <c:order val="5"/>
          <c:tx>
            <c:strRef>
              <c:f>'LAB B'!$BJ$4</c:f>
              <c:strCache>
                <c:ptCount val="1"/>
                <c:pt idx="0">
                  <c:v>OC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B'!$BJ$6:$BJ$9</c:f>
              <c:numCache>
                <c:ptCount val="4"/>
                <c:pt idx="0">
                  <c:v>-99</c:v>
                </c:pt>
                <c:pt idx="1">
                  <c:v>-99</c:v>
                </c:pt>
                <c:pt idx="2">
                  <c:v>-99</c:v>
                </c:pt>
                <c:pt idx="3">
                  <c:v>-99</c:v>
                </c:pt>
              </c:numCache>
            </c:numRef>
          </c:val>
          <c:smooth val="0"/>
        </c:ser>
        <c:ser>
          <c:idx val="7"/>
          <c:order val="6"/>
          <c:tx>
            <c:strRef>
              <c:f>'LAB B'!$BK$4</c:f>
              <c:strCache>
                <c:ptCount val="1"/>
                <c:pt idx="0">
                  <c:v>OC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B'!$BK$6:$BK$9</c:f>
              <c:numCache>
                <c:ptCount val="4"/>
                <c:pt idx="0">
                  <c:v>-99</c:v>
                </c:pt>
                <c:pt idx="1">
                  <c:v>-99</c:v>
                </c:pt>
                <c:pt idx="2">
                  <c:v>-99</c:v>
                </c:pt>
                <c:pt idx="3">
                  <c:v>-99</c:v>
                </c:pt>
              </c:numCache>
            </c:numRef>
          </c:val>
          <c:smooth val="0"/>
        </c:ser>
        <c:ser>
          <c:idx val="4"/>
          <c:order val="7"/>
          <c:tx>
            <c:strRef>
              <c:f>'LAB B'!$BL$4</c:f>
              <c:strCache>
                <c:ptCount val="1"/>
                <c:pt idx="0">
                  <c:v>OC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B'!$BL$6:$BL$9</c:f>
              <c:numCache>
                <c:ptCount val="4"/>
                <c:pt idx="0">
                  <c:v>-99</c:v>
                </c:pt>
                <c:pt idx="1">
                  <c:v>-99</c:v>
                </c:pt>
                <c:pt idx="2">
                  <c:v>-99</c:v>
                </c:pt>
                <c:pt idx="3">
                  <c:v>-99</c:v>
                </c:pt>
              </c:numCache>
            </c:numRef>
          </c:val>
          <c:smooth val="0"/>
        </c:ser>
        <c:marker val="1"/>
        <c:axId val="27254037"/>
        <c:axId val="43959742"/>
      </c:lineChart>
      <c:catAx>
        <c:axId val="27254037"/>
        <c:scaling>
          <c:orientation val="minMax"/>
        </c:scaling>
        <c:axPos val="b"/>
        <c:delete val="0"/>
        <c:numFmt formatCode="General" sourceLinked="1"/>
        <c:majorTickMark val="out"/>
        <c:minorTickMark val="none"/>
        <c:tickLblPos val="low"/>
        <c:crossAx val="43959742"/>
        <c:crosses val="autoZero"/>
        <c:auto val="1"/>
        <c:lblOffset val="100"/>
        <c:noMultiLvlLbl val="0"/>
      </c:catAx>
      <c:valAx>
        <c:axId val="43959742"/>
        <c:scaling>
          <c:orientation val="minMax"/>
          <c:max val="3"/>
          <c:min val="-3"/>
        </c:scaling>
        <c:axPos val="l"/>
        <c:majorGridlines/>
        <c:delete val="0"/>
        <c:numFmt formatCode="General" sourceLinked="1"/>
        <c:majorTickMark val="out"/>
        <c:minorTickMark val="none"/>
        <c:tickLblPos val="nextTo"/>
        <c:crossAx val="27254037"/>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D TGC</a:t>
            </a:r>
          </a:p>
        </c:rich>
      </c:tx>
      <c:layout/>
      <c:spPr>
        <a:noFill/>
        <a:ln>
          <a:noFill/>
        </a:ln>
      </c:spPr>
    </c:title>
    <c:plotArea>
      <c:layout/>
      <c:lineChart>
        <c:grouping val="standard"/>
        <c:varyColors val="0"/>
        <c:ser>
          <c:idx val="0"/>
          <c:order val="0"/>
          <c:tx>
            <c:strRef>
              <c:f>'LAB D'!$X$4</c:f>
              <c:strCache>
                <c:ptCount val="1"/>
                <c:pt idx="0">
                  <c:v>TGCyi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D'!$X$6:$X$9</c:f>
              <c:numCache>
                <c:ptCount val="4"/>
                <c:pt idx="0">
                  <c:v>-0.3004</c:v>
                </c:pt>
                <c:pt idx="1">
                  <c:v>-0.0633</c:v>
                </c:pt>
                <c:pt idx="2">
                  <c:v>-1.1335</c:v>
                </c:pt>
                <c:pt idx="3">
                  <c:v>0.5445</c:v>
                </c:pt>
              </c:numCache>
            </c:numRef>
          </c:val>
          <c:smooth val="0"/>
        </c:ser>
        <c:ser>
          <c:idx val="1"/>
          <c:order val="1"/>
          <c:tx>
            <c:strRef>
              <c:f>'LAB D'!$Y$4</c:f>
              <c:strCache>
                <c:ptCount val="1"/>
                <c:pt idx="0">
                  <c:v>TGC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D'!$Y$6:$Y$9</c:f>
              <c:numCache>
                <c:ptCount val="4"/>
                <c:pt idx="0">
                  <c:v>-0.06008</c:v>
                </c:pt>
                <c:pt idx="1">
                  <c:v>-0.060724</c:v>
                </c:pt>
                <c:pt idx="2">
                  <c:v>-0.2752792</c:v>
                </c:pt>
                <c:pt idx="3">
                  <c:v>-0.11132336000000001</c:v>
                </c:pt>
              </c:numCache>
            </c:numRef>
          </c:val>
          <c:smooth val="0"/>
        </c:ser>
        <c:ser>
          <c:idx val="2"/>
          <c:order val="2"/>
          <c:tx>
            <c:strRef>
              <c:f>'LAB D'!$Z$4</c:f>
              <c:strCache>
                <c:ptCount val="1"/>
                <c:pt idx="0">
                  <c:v>TGC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D'!$Z$6:$Z$9</c:f>
              <c:numCache>
                <c:ptCount val="4"/>
                <c:pt idx="0">
                  <c:v>-0.4593333333333333</c:v>
                </c:pt>
                <c:pt idx="1">
                  <c:v>-0.38012666666666667</c:v>
                </c:pt>
                <c:pt idx="2">
                  <c:v>-0.5308013333333333</c:v>
                </c:pt>
                <c:pt idx="3">
                  <c:v>-0.3157410666666667</c:v>
                </c:pt>
              </c:numCache>
            </c:numRef>
          </c:val>
          <c:smooth val="0"/>
        </c:ser>
        <c:ser>
          <c:idx val="3"/>
          <c:order val="3"/>
          <c:tx>
            <c:strRef>
              <c:f>'LAB D'!$AA$4</c:f>
              <c:strCache>
                <c:ptCount val="1"/>
                <c:pt idx="0">
                  <c:v>TGC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D'!$AA$6:$AA$9</c:f>
              <c:numCache>
                <c:ptCount val="4"/>
                <c:pt idx="0">
                  <c:v>0.1986666666666666</c:v>
                </c:pt>
                <c:pt idx="1">
                  <c:v>0.39603333333333335</c:v>
                </c:pt>
                <c:pt idx="2">
                  <c:v>-0.7533733333333332</c:v>
                </c:pt>
                <c:pt idx="3">
                  <c:v>1.0753013333333334</c:v>
                </c:pt>
              </c:numCache>
            </c:numRef>
          </c:val>
          <c:smooth val="0"/>
        </c:ser>
        <c:ser>
          <c:idx val="5"/>
          <c:order val="4"/>
          <c:tx>
            <c:strRef>
              <c:f>'LAB D'!$AB$4</c:f>
              <c:strCache>
                <c:ptCount val="1"/>
                <c:pt idx="0">
                  <c:v>TGC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D'!$AB$6:$AB$9</c:f>
              <c:numCache>
                <c:ptCount val="4"/>
                <c:pt idx="0">
                  <c:v>-99</c:v>
                </c:pt>
                <c:pt idx="1">
                  <c:v>-99</c:v>
                </c:pt>
                <c:pt idx="2">
                  <c:v>-99</c:v>
                </c:pt>
                <c:pt idx="3">
                  <c:v>-99</c:v>
                </c:pt>
              </c:numCache>
            </c:numRef>
          </c:val>
          <c:smooth val="0"/>
        </c:ser>
        <c:ser>
          <c:idx val="6"/>
          <c:order val="5"/>
          <c:tx>
            <c:strRef>
              <c:f>'LAB D'!$AC$4</c:f>
              <c:strCache>
                <c:ptCount val="1"/>
                <c:pt idx="0">
                  <c:v>TGC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D'!$AC$6:$AC$9</c:f>
              <c:numCache>
                <c:ptCount val="4"/>
                <c:pt idx="0">
                  <c:v>-99</c:v>
                </c:pt>
                <c:pt idx="1">
                  <c:v>-99</c:v>
                </c:pt>
                <c:pt idx="2">
                  <c:v>-99</c:v>
                </c:pt>
                <c:pt idx="3">
                  <c:v>-99</c:v>
                </c:pt>
              </c:numCache>
            </c:numRef>
          </c:val>
          <c:smooth val="0"/>
        </c:ser>
        <c:ser>
          <c:idx val="7"/>
          <c:order val="6"/>
          <c:tx>
            <c:strRef>
              <c:f>'LAB D'!$AD$4</c:f>
              <c:strCache>
                <c:ptCount val="1"/>
                <c:pt idx="0">
                  <c:v>TGC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D'!$AD$6:$AD$9</c:f>
              <c:numCache>
                <c:ptCount val="4"/>
                <c:pt idx="0">
                  <c:v>-99</c:v>
                </c:pt>
                <c:pt idx="1">
                  <c:v>-99</c:v>
                </c:pt>
                <c:pt idx="2">
                  <c:v>-99</c:v>
                </c:pt>
                <c:pt idx="3">
                  <c:v>-99</c:v>
                </c:pt>
              </c:numCache>
            </c:numRef>
          </c:val>
          <c:smooth val="0"/>
        </c:ser>
        <c:ser>
          <c:idx val="4"/>
          <c:order val="7"/>
          <c:tx>
            <c:strRef>
              <c:f>'LAB D'!$AE$4</c:f>
              <c:strCache>
                <c:ptCount val="1"/>
                <c:pt idx="0">
                  <c:v>TGC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D'!$AE$6:$AE$9</c:f>
              <c:numCache>
                <c:ptCount val="4"/>
                <c:pt idx="0">
                  <c:v>-99</c:v>
                </c:pt>
                <c:pt idx="1">
                  <c:v>-99</c:v>
                </c:pt>
                <c:pt idx="2">
                  <c:v>-99</c:v>
                </c:pt>
                <c:pt idx="3">
                  <c:v>-99</c:v>
                </c:pt>
              </c:numCache>
            </c:numRef>
          </c:val>
          <c:smooth val="0"/>
        </c:ser>
        <c:marker val="1"/>
        <c:axId val="60093359"/>
        <c:axId val="3969320"/>
      </c:lineChart>
      <c:catAx>
        <c:axId val="60093359"/>
        <c:scaling>
          <c:orientation val="minMax"/>
        </c:scaling>
        <c:axPos val="b"/>
        <c:delete val="0"/>
        <c:numFmt formatCode="General" sourceLinked="1"/>
        <c:majorTickMark val="out"/>
        <c:minorTickMark val="none"/>
        <c:tickLblPos val="low"/>
        <c:crossAx val="3969320"/>
        <c:crosses val="autoZero"/>
        <c:auto val="1"/>
        <c:lblOffset val="100"/>
        <c:noMultiLvlLbl val="0"/>
      </c:catAx>
      <c:valAx>
        <c:axId val="3969320"/>
        <c:scaling>
          <c:orientation val="minMax"/>
          <c:max val="3"/>
          <c:min val="-3"/>
        </c:scaling>
        <c:axPos val="l"/>
        <c:majorGridlines/>
        <c:delete val="0"/>
        <c:numFmt formatCode="General" sourceLinked="1"/>
        <c:majorTickMark val="out"/>
        <c:minorTickMark val="none"/>
        <c:tickLblPos val="nextTo"/>
        <c:crossAx val="60093359"/>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D TLC</a:t>
            </a:r>
          </a:p>
        </c:rich>
      </c:tx>
      <c:layout/>
      <c:spPr>
        <a:noFill/>
        <a:ln>
          <a:noFill/>
        </a:ln>
      </c:spPr>
    </c:title>
    <c:plotArea>
      <c:layout/>
      <c:lineChart>
        <c:grouping val="standard"/>
        <c:varyColors val="0"/>
        <c:ser>
          <c:idx val="0"/>
          <c:order val="0"/>
          <c:tx>
            <c:strRef>
              <c:f>'LAB D'!$AI$4</c:f>
              <c:strCache>
                <c:ptCount val="1"/>
                <c:pt idx="0">
                  <c:v>TLCyi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D'!$AI$6:$AI$9</c:f>
              <c:numCache>
                <c:ptCount val="4"/>
                <c:pt idx="0">
                  <c:v>-1.1667</c:v>
                </c:pt>
                <c:pt idx="1">
                  <c:v>0.3149</c:v>
                </c:pt>
                <c:pt idx="2">
                  <c:v>-0.7199</c:v>
                </c:pt>
                <c:pt idx="3">
                  <c:v>-0.108</c:v>
                </c:pt>
              </c:numCache>
            </c:numRef>
          </c:val>
          <c:smooth val="0"/>
        </c:ser>
        <c:ser>
          <c:idx val="1"/>
          <c:order val="1"/>
          <c:tx>
            <c:strRef>
              <c:f>'LAB D'!$AJ$4</c:f>
              <c:strCache>
                <c:ptCount val="1"/>
                <c:pt idx="0">
                  <c:v>TLC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D'!$AJ$6:$AJ$9</c:f>
              <c:numCache>
                <c:ptCount val="4"/>
                <c:pt idx="0">
                  <c:v>-0.23334000000000002</c:v>
                </c:pt>
                <c:pt idx="1">
                  <c:v>-0.12369200000000002</c:v>
                </c:pt>
                <c:pt idx="2">
                  <c:v>-0.24293360000000003</c:v>
                </c:pt>
                <c:pt idx="3">
                  <c:v>-0.21594688000000004</c:v>
                </c:pt>
              </c:numCache>
            </c:numRef>
          </c:val>
          <c:smooth val="0"/>
        </c:ser>
        <c:ser>
          <c:idx val="2"/>
          <c:order val="2"/>
          <c:tx>
            <c:strRef>
              <c:f>'LAB D'!$AK$4</c:f>
              <c:strCache>
                <c:ptCount val="1"/>
                <c:pt idx="0">
                  <c:v>TLC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D'!$AK$6:$AK$9</c:f>
              <c:numCache>
                <c:ptCount val="4"/>
                <c:pt idx="0">
                  <c:v>-0.65246</c:v>
                </c:pt>
                <c:pt idx="1">
                  <c:v>-0.45898800000000006</c:v>
                </c:pt>
                <c:pt idx="2">
                  <c:v>-0.5111704000000001</c:v>
                </c:pt>
                <c:pt idx="3">
                  <c:v>-0.43053632000000014</c:v>
                </c:pt>
              </c:numCache>
            </c:numRef>
          </c:val>
          <c:smooth val="0"/>
        </c:ser>
        <c:ser>
          <c:idx val="3"/>
          <c:order val="3"/>
          <c:tx>
            <c:strRef>
              <c:f>'LAB D'!$AL$4</c:f>
              <c:strCache>
                <c:ptCount val="1"/>
                <c:pt idx="0">
                  <c:v>TLC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D'!$AL$6:$AL$9</c:f>
              <c:numCache>
                <c:ptCount val="4"/>
                <c:pt idx="0">
                  <c:v>-0.6428</c:v>
                </c:pt>
                <c:pt idx="1">
                  <c:v>0.96736</c:v>
                </c:pt>
                <c:pt idx="2">
                  <c:v>-0.2609119999999999</c:v>
                </c:pt>
                <c:pt idx="3">
                  <c:v>0.40317040000000015</c:v>
                </c:pt>
              </c:numCache>
            </c:numRef>
          </c:val>
          <c:smooth val="0"/>
        </c:ser>
        <c:ser>
          <c:idx val="5"/>
          <c:order val="4"/>
          <c:tx>
            <c:strRef>
              <c:f>'LAB D'!$AM$4</c:f>
              <c:strCache>
                <c:ptCount val="1"/>
                <c:pt idx="0">
                  <c:v>TLC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D'!$AM$6:$AM$9</c:f>
              <c:numCache>
                <c:ptCount val="4"/>
                <c:pt idx="0">
                  <c:v>-99</c:v>
                </c:pt>
                <c:pt idx="1">
                  <c:v>-99</c:v>
                </c:pt>
                <c:pt idx="2">
                  <c:v>-99</c:v>
                </c:pt>
                <c:pt idx="3">
                  <c:v>-99</c:v>
                </c:pt>
              </c:numCache>
            </c:numRef>
          </c:val>
          <c:smooth val="0"/>
        </c:ser>
        <c:ser>
          <c:idx val="6"/>
          <c:order val="5"/>
          <c:tx>
            <c:strRef>
              <c:f>'LAB D'!$AN$4</c:f>
              <c:strCache>
                <c:ptCount val="1"/>
                <c:pt idx="0">
                  <c:v>TLC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D'!$AN$6:$AN$9</c:f>
              <c:numCache>
                <c:ptCount val="4"/>
                <c:pt idx="0">
                  <c:v>-99</c:v>
                </c:pt>
                <c:pt idx="1">
                  <c:v>-99</c:v>
                </c:pt>
                <c:pt idx="2">
                  <c:v>-99</c:v>
                </c:pt>
                <c:pt idx="3">
                  <c:v>-99</c:v>
                </c:pt>
              </c:numCache>
            </c:numRef>
          </c:val>
          <c:smooth val="0"/>
        </c:ser>
        <c:ser>
          <c:idx val="7"/>
          <c:order val="6"/>
          <c:tx>
            <c:strRef>
              <c:f>'LAB D'!$AO$4</c:f>
              <c:strCache>
                <c:ptCount val="1"/>
                <c:pt idx="0">
                  <c:v>TLC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D'!$AO$6:$AO$9</c:f>
              <c:numCache>
                <c:ptCount val="4"/>
                <c:pt idx="0">
                  <c:v>-99</c:v>
                </c:pt>
                <c:pt idx="1">
                  <c:v>-99</c:v>
                </c:pt>
                <c:pt idx="2">
                  <c:v>-99</c:v>
                </c:pt>
                <c:pt idx="3">
                  <c:v>-99</c:v>
                </c:pt>
              </c:numCache>
            </c:numRef>
          </c:val>
          <c:smooth val="0"/>
        </c:ser>
        <c:ser>
          <c:idx val="4"/>
          <c:order val="7"/>
          <c:tx>
            <c:strRef>
              <c:f>'LAB D'!$AP$4</c:f>
              <c:strCache>
                <c:ptCount val="1"/>
                <c:pt idx="0">
                  <c:v>TLC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D'!$AP$6:$AP$9</c:f>
              <c:numCache>
                <c:ptCount val="4"/>
                <c:pt idx="0">
                  <c:v>-99</c:v>
                </c:pt>
                <c:pt idx="1">
                  <c:v>-99</c:v>
                </c:pt>
                <c:pt idx="2">
                  <c:v>-99</c:v>
                </c:pt>
                <c:pt idx="3">
                  <c:v>-99</c:v>
                </c:pt>
              </c:numCache>
            </c:numRef>
          </c:val>
          <c:smooth val="0"/>
        </c:ser>
        <c:marker val="1"/>
        <c:axId val="35723881"/>
        <c:axId val="53079474"/>
      </c:lineChart>
      <c:catAx>
        <c:axId val="35723881"/>
        <c:scaling>
          <c:orientation val="minMax"/>
        </c:scaling>
        <c:axPos val="b"/>
        <c:delete val="0"/>
        <c:numFmt formatCode="General" sourceLinked="1"/>
        <c:majorTickMark val="out"/>
        <c:minorTickMark val="none"/>
        <c:tickLblPos val="low"/>
        <c:crossAx val="53079474"/>
        <c:crosses val="autoZero"/>
        <c:auto val="1"/>
        <c:lblOffset val="100"/>
        <c:noMultiLvlLbl val="0"/>
      </c:catAx>
      <c:valAx>
        <c:axId val="53079474"/>
        <c:scaling>
          <c:orientation val="minMax"/>
          <c:max val="3"/>
          <c:min val="-3"/>
        </c:scaling>
        <c:axPos val="l"/>
        <c:majorGridlines/>
        <c:delete val="0"/>
        <c:numFmt formatCode="General" sourceLinked="1"/>
        <c:majorTickMark val="out"/>
        <c:minorTickMark val="none"/>
        <c:tickLblPos val="nextTo"/>
        <c:crossAx val="35723881"/>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D R2TC</a:t>
            </a:r>
          </a:p>
        </c:rich>
      </c:tx>
      <c:layout/>
      <c:spPr>
        <a:noFill/>
        <a:ln>
          <a:noFill/>
        </a:ln>
      </c:spPr>
    </c:title>
    <c:plotArea>
      <c:layout/>
      <c:lineChart>
        <c:grouping val="standard"/>
        <c:varyColors val="0"/>
        <c:ser>
          <c:idx val="0"/>
          <c:order val="0"/>
          <c:tx>
            <c:strRef>
              <c:f>'LAB D'!$AT$4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D'!$AT$6:$AT$9</c:f>
              <c:numCache>
                <c:ptCount val="4"/>
                <c:pt idx="0">
                  <c:v>0.4521</c:v>
                </c:pt>
                <c:pt idx="1">
                  <c:v>-0.0461</c:v>
                </c:pt>
                <c:pt idx="2">
                  <c:v>0.8033</c:v>
                </c:pt>
                <c:pt idx="3">
                  <c:v>0.7349</c:v>
                </c:pt>
              </c:numCache>
            </c:numRef>
          </c:val>
          <c:smooth val="0"/>
        </c:ser>
        <c:ser>
          <c:idx val="1"/>
          <c:order val="1"/>
          <c:tx>
            <c:strRef>
              <c:f>'LAB D'!$AU$4</c:f>
              <c:strCache>
                <c:ptCount val="1"/>
                <c:pt idx="0">
                  <c:v>R2TC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D'!$AU$6:$AU$9</c:f>
              <c:numCache>
                <c:ptCount val="4"/>
                <c:pt idx="0">
                  <c:v>0.09042</c:v>
                </c:pt>
                <c:pt idx="1">
                  <c:v>0.06311599999999999</c:v>
                </c:pt>
                <c:pt idx="2">
                  <c:v>0.21115280000000003</c:v>
                </c:pt>
                <c:pt idx="3">
                  <c:v>0.31590224</c:v>
                </c:pt>
              </c:numCache>
            </c:numRef>
          </c:val>
          <c:smooth val="0"/>
        </c:ser>
        <c:ser>
          <c:idx val="2"/>
          <c:order val="2"/>
          <c:tx>
            <c:strRef>
              <c:f>'LAB D'!$AV$4</c:f>
              <c:strCache>
                <c:ptCount val="1"/>
                <c:pt idx="0">
                  <c:v>R2TC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D'!$AV$6:$AV$9</c:f>
              <c:numCache>
                <c:ptCount val="4"/>
                <c:pt idx="0">
                  <c:v>0.41290000000000004</c:v>
                </c:pt>
                <c:pt idx="1">
                  <c:v>0.32110000000000005</c:v>
                </c:pt>
                <c:pt idx="2">
                  <c:v>0.4175400000000001</c:v>
                </c:pt>
                <c:pt idx="3">
                  <c:v>0.4810120000000001</c:v>
                </c:pt>
              </c:numCache>
            </c:numRef>
          </c:val>
          <c:smooth val="0"/>
        </c:ser>
        <c:ser>
          <c:idx val="3"/>
          <c:order val="3"/>
          <c:tx>
            <c:strRef>
              <c:f>'LAB D'!$AW$4</c:f>
              <c:strCache>
                <c:ptCount val="1"/>
                <c:pt idx="0">
                  <c:v>R2TC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D'!$AW$6:$AW$9</c:f>
              <c:numCache>
                <c:ptCount val="4"/>
                <c:pt idx="0">
                  <c:v>0.04899999999999999</c:v>
                </c:pt>
                <c:pt idx="1">
                  <c:v>-0.4590000000000001</c:v>
                </c:pt>
                <c:pt idx="2">
                  <c:v>0.48219999999999996</c:v>
                </c:pt>
                <c:pt idx="3">
                  <c:v>0.3173599999999999</c:v>
                </c:pt>
              </c:numCache>
            </c:numRef>
          </c:val>
          <c:smooth val="0"/>
        </c:ser>
        <c:ser>
          <c:idx val="5"/>
          <c:order val="4"/>
          <c:tx>
            <c:strRef>
              <c:f>'LAB D'!$AX$4</c:f>
              <c:strCache>
                <c:ptCount val="1"/>
                <c:pt idx="0">
                  <c:v>R2TC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D'!$AX$6:$AX$9</c:f>
              <c:numCache>
                <c:ptCount val="4"/>
                <c:pt idx="0">
                  <c:v>-99</c:v>
                </c:pt>
                <c:pt idx="1">
                  <c:v>-99</c:v>
                </c:pt>
                <c:pt idx="2">
                  <c:v>-99</c:v>
                </c:pt>
                <c:pt idx="3">
                  <c:v>-99</c:v>
                </c:pt>
              </c:numCache>
            </c:numRef>
          </c:val>
          <c:smooth val="0"/>
        </c:ser>
        <c:ser>
          <c:idx val="6"/>
          <c:order val="5"/>
          <c:tx>
            <c:strRef>
              <c:f>'LAB D'!$AY$4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D'!$AY$6:$AY$9</c:f>
              <c:numCache>
                <c:ptCount val="4"/>
                <c:pt idx="0">
                  <c:v>-99</c:v>
                </c:pt>
                <c:pt idx="1">
                  <c:v>-99</c:v>
                </c:pt>
                <c:pt idx="2">
                  <c:v>-99</c:v>
                </c:pt>
                <c:pt idx="3">
                  <c:v>-99</c:v>
                </c:pt>
              </c:numCache>
            </c:numRef>
          </c:val>
          <c:smooth val="0"/>
        </c:ser>
        <c:ser>
          <c:idx val="7"/>
          <c:order val="6"/>
          <c:tx>
            <c:strRef>
              <c:f>'LAB D'!$AZ$4</c:f>
              <c:strCache>
                <c:ptCount val="1"/>
                <c:pt idx="0">
                  <c:v>R2TC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D'!$AZ$6:$AZ$9</c:f>
              <c:numCache>
                <c:ptCount val="4"/>
                <c:pt idx="0">
                  <c:v>-99</c:v>
                </c:pt>
                <c:pt idx="1">
                  <c:v>-99</c:v>
                </c:pt>
                <c:pt idx="2">
                  <c:v>-99</c:v>
                </c:pt>
                <c:pt idx="3">
                  <c:v>-99</c:v>
                </c:pt>
              </c:numCache>
            </c:numRef>
          </c:val>
          <c:smooth val="0"/>
        </c:ser>
        <c:ser>
          <c:idx val="4"/>
          <c:order val="7"/>
          <c:tx>
            <c:strRef>
              <c:f>'LAB D'!$BA$4</c:f>
              <c:strCache>
                <c:ptCount val="1"/>
                <c:pt idx="0">
                  <c:v>R2TC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D'!$BA$6:$BA$9</c:f>
              <c:numCache>
                <c:ptCount val="4"/>
                <c:pt idx="0">
                  <c:v>-99</c:v>
                </c:pt>
                <c:pt idx="1">
                  <c:v>-99</c:v>
                </c:pt>
                <c:pt idx="2">
                  <c:v>-99</c:v>
                </c:pt>
                <c:pt idx="3">
                  <c:v>-99</c:v>
                </c:pt>
              </c:numCache>
            </c:numRef>
          </c:val>
          <c:smooth val="0"/>
        </c:ser>
        <c:marker val="1"/>
        <c:axId val="7953219"/>
        <c:axId val="4470108"/>
      </c:lineChart>
      <c:catAx>
        <c:axId val="7953219"/>
        <c:scaling>
          <c:orientation val="minMax"/>
        </c:scaling>
        <c:axPos val="b"/>
        <c:delete val="0"/>
        <c:numFmt formatCode="General" sourceLinked="1"/>
        <c:majorTickMark val="out"/>
        <c:minorTickMark val="none"/>
        <c:tickLblPos val="low"/>
        <c:crossAx val="4470108"/>
        <c:crosses val="autoZero"/>
        <c:auto val="1"/>
        <c:lblOffset val="100"/>
        <c:noMultiLvlLbl val="0"/>
      </c:catAx>
      <c:valAx>
        <c:axId val="4470108"/>
        <c:scaling>
          <c:orientation val="minMax"/>
          <c:max val="3"/>
          <c:min val="-3"/>
        </c:scaling>
        <c:axPos val="l"/>
        <c:majorGridlines/>
        <c:delete val="0"/>
        <c:numFmt formatCode="General" sourceLinked="1"/>
        <c:majorTickMark val="out"/>
        <c:minorTickMark val="none"/>
        <c:tickLblPos val="nextTo"/>
        <c:crossAx val="7953219"/>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D OC</a:t>
            </a:r>
          </a:p>
        </c:rich>
      </c:tx>
      <c:layout/>
      <c:spPr>
        <a:noFill/>
        <a:ln>
          <a:noFill/>
        </a:ln>
      </c:spPr>
    </c:title>
    <c:plotArea>
      <c:layout/>
      <c:lineChart>
        <c:grouping val="standard"/>
        <c:varyColors val="0"/>
        <c:ser>
          <c:idx val="0"/>
          <c:order val="0"/>
          <c:tx>
            <c:strRef>
              <c:f>'LAB D'!$BE$4</c:f>
              <c:strCache>
                <c:ptCount val="1"/>
                <c:pt idx="0">
                  <c:v>OCyi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D'!$BE$6:$BE$9</c:f>
              <c:numCache>
                <c:ptCount val="4"/>
                <c:pt idx="0">
                  <c:v>0.8658</c:v>
                </c:pt>
                <c:pt idx="1">
                  <c:v>-0.0089</c:v>
                </c:pt>
                <c:pt idx="2">
                  <c:v>-0.4582</c:v>
                </c:pt>
                <c:pt idx="3">
                  <c:v>0.2738</c:v>
                </c:pt>
              </c:numCache>
            </c:numRef>
          </c:val>
          <c:smooth val="0"/>
        </c:ser>
        <c:ser>
          <c:idx val="1"/>
          <c:order val="1"/>
          <c:tx>
            <c:strRef>
              <c:f>'LAB D'!$BF$4</c:f>
              <c:strCache>
                <c:ptCount val="1"/>
                <c:pt idx="0">
                  <c:v>OC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D'!$BF$6:$BF$9</c:f>
              <c:numCache>
                <c:ptCount val="4"/>
                <c:pt idx="0">
                  <c:v>0.17316</c:v>
                </c:pt>
                <c:pt idx="1">
                  <c:v>0.136748</c:v>
                </c:pt>
                <c:pt idx="2">
                  <c:v>0.017758400000000008</c:v>
                </c:pt>
                <c:pt idx="3">
                  <c:v>0.06896672000000001</c:v>
                </c:pt>
              </c:numCache>
            </c:numRef>
          </c:val>
          <c:smooth val="0"/>
        </c:ser>
        <c:ser>
          <c:idx val="2"/>
          <c:order val="2"/>
          <c:tx>
            <c:strRef>
              <c:f>'LAB D'!$BG$4</c:f>
              <c:strCache>
                <c:ptCount val="1"/>
                <c:pt idx="0">
                  <c:v>OC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D'!$BG$6:$BG$9</c:f>
              <c:numCache>
                <c:ptCount val="4"/>
                <c:pt idx="0">
                  <c:v>0.27948</c:v>
                </c:pt>
                <c:pt idx="1">
                  <c:v>0.221804</c:v>
                </c:pt>
                <c:pt idx="2">
                  <c:v>0.08580320000000002</c:v>
                </c:pt>
                <c:pt idx="3">
                  <c:v>0.12340256000000002</c:v>
                </c:pt>
              </c:numCache>
            </c:numRef>
          </c:val>
          <c:smooth val="0"/>
        </c:ser>
        <c:ser>
          <c:idx val="3"/>
          <c:order val="3"/>
          <c:tx>
            <c:strRef>
              <c:f>'LAB D'!$BH$4</c:f>
              <c:strCache>
                <c:ptCount val="1"/>
                <c:pt idx="0">
                  <c:v>OC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D'!$BH$6:$BH$9</c:f>
              <c:numCache>
                <c:ptCount val="4"/>
                <c:pt idx="0">
                  <c:v>0.7329</c:v>
                </c:pt>
                <c:pt idx="1">
                  <c:v>-0.28838</c:v>
                </c:pt>
                <c:pt idx="2">
                  <c:v>-0.680004</c:v>
                </c:pt>
                <c:pt idx="3">
                  <c:v>0.18799679999999996</c:v>
                </c:pt>
              </c:numCache>
            </c:numRef>
          </c:val>
          <c:smooth val="0"/>
        </c:ser>
        <c:ser>
          <c:idx val="5"/>
          <c:order val="4"/>
          <c:tx>
            <c:strRef>
              <c:f>'LAB D'!$BI$4</c:f>
              <c:strCache>
                <c:ptCount val="1"/>
                <c:pt idx="0">
                  <c:v>OC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D'!$BI$6:$BI$9</c:f>
              <c:numCache>
                <c:ptCount val="4"/>
                <c:pt idx="0">
                  <c:v>-99</c:v>
                </c:pt>
                <c:pt idx="1">
                  <c:v>-99</c:v>
                </c:pt>
                <c:pt idx="2">
                  <c:v>-99</c:v>
                </c:pt>
                <c:pt idx="3">
                  <c:v>-99</c:v>
                </c:pt>
              </c:numCache>
            </c:numRef>
          </c:val>
          <c:smooth val="0"/>
        </c:ser>
        <c:ser>
          <c:idx val="6"/>
          <c:order val="5"/>
          <c:tx>
            <c:strRef>
              <c:f>'LAB D'!$BJ$4</c:f>
              <c:strCache>
                <c:ptCount val="1"/>
                <c:pt idx="0">
                  <c:v>OC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D'!$BJ$6:$BJ$9</c:f>
              <c:numCache>
                <c:ptCount val="4"/>
                <c:pt idx="0">
                  <c:v>-99</c:v>
                </c:pt>
                <c:pt idx="1">
                  <c:v>-99</c:v>
                </c:pt>
                <c:pt idx="2">
                  <c:v>-99</c:v>
                </c:pt>
                <c:pt idx="3">
                  <c:v>-99</c:v>
                </c:pt>
              </c:numCache>
            </c:numRef>
          </c:val>
          <c:smooth val="0"/>
        </c:ser>
        <c:ser>
          <c:idx val="7"/>
          <c:order val="6"/>
          <c:tx>
            <c:strRef>
              <c:f>'LAB D'!$BK$4</c:f>
              <c:strCache>
                <c:ptCount val="1"/>
                <c:pt idx="0">
                  <c:v>OC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D'!$BK$6:$BK$9</c:f>
              <c:numCache>
                <c:ptCount val="4"/>
                <c:pt idx="0">
                  <c:v>-99</c:v>
                </c:pt>
                <c:pt idx="1">
                  <c:v>-99</c:v>
                </c:pt>
                <c:pt idx="2">
                  <c:v>-99</c:v>
                </c:pt>
                <c:pt idx="3">
                  <c:v>-99</c:v>
                </c:pt>
              </c:numCache>
            </c:numRef>
          </c:val>
          <c:smooth val="0"/>
        </c:ser>
        <c:ser>
          <c:idx val="4"/>
          <c:order val="7"/>
          <c:tx>
            <c:strRef>
              <c:f>'LAB D'!$BL$4</c:f>
              <c:strCache>
                <c:ptCount val="1"/>
                <c:pt idx="0">
                  <c:v>OC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D'!$BL$6:$BL$9</c:f>
              <c:numCache>
                <c:ptCount val="4"/>
                <c:pt idx="0">
                  <c:v>-99</c:v>
                </c:pt>
                <c:pt idx="1">
                  <c:v>-99</c:v>
                </c:pt>
                <c:pt idx="2">
                  <c:v>-99</c:v>
                </c:pt>
                <c:pt idx="3">
                  <c:v>-99</c:v>
                </c:pt>
              </c:numCache>
            </c:numRef>
          </c:val>
          <c:smooth val="0"/>
        </c:ser>
        <c:marker val="1"/>
        <c:axId val="40230973"/>
        <c:axId val="26534438"/>
      </c:lineChart>
      <c:catAx>
        <c:axId val="40230973"/>
        <c:scaling>
          <c:orientation val="minMax"/>
        </c:scaling>
        <c:axPos val="b"/>
        <c:delete val="0"/>
        <c:numFmt formatCode="General" sourceLinked="1"/>
        <c:majorTickMark val="out"/>
        <c:minorTickMark val="none"/>
        <c:tickLblPos val="low"/>
        <c:crossAx val="26534438"/>
        <c:crosses val="autoZero"/>
        <c:auto val="1"/>
        <c:lblOffset val="100"/>
        <c:noMultiLvlLbl val="0"/>
      </c:catAx>
      <c:valAx>
        <c:axId val="26534438"/>
        <c:scaling>
          <c:orientation val="minMax"/>
          <c:max val="3"/>
          <c:min val="-3"/>
        </c:scaling>
        <c:axPos val="l"/>
        <c:majorGridlines/>
        <c:delete val="0"/>
        <c:numFmt formatCode="General" sourceLinked="1"/>
        <c:majorTickMark val="out"/>
        <c:minorTickMark val="none"/>
        <c:tickLblPos val="nextTo"/>
        <c:crossAx val="40230973"/>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F TGC</a:t>
            </a:r>
          </a:p>
        </c:rich>
      </c:tx>
      <c:layout/>
      <c:spPr>
        <a:noFill/>
        <a:ln>
          <a:noFill/>
        </a:ln>
      </c:spPr>
    </c:title>
    <c:plotArea>
      <c:layout/>
      <c:lineChart>
        <c:grouping val="standard"/>
        <c:varyColors val="0"/>
        <c:ser>
          <c:idx val="0"/>
          <c:order val="0"/>
          <c:tx>
            <c:strRef>
              <c:f>'LAB F'!$X$4</c:f>
              <c:strCache>
                <c:ptCount val="1"/>
                <c:pt idx="0">
                  <c:v>TGCyi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F'!$X$6:$X$11</c:f>
              <c:numCache>
                <c:ptCount val="6"/>
                <c:pt idx="0">
                  <c:v>0.2519</c:v>
                </c:pt>
                <c:pt idx="1">
                  <c:v>0.1402</c:v>
                </c:pt>
                <c:pt idx="2">
                  <c:v>-0.4178</c:v>
                </c:pt>
                <c:pt idx="3">
                  <c:v>-0.7089</c:v>
                </c:pt>
                <c:pt idx="4">
                  <c:v>0.9084</c:v>
                </c:pt>
                <c:pt idx="5">
                  <c:v>1.8186</c:v>
                </c:pt>
              </c:numCache>
            </c:numRef>
          </c:val>
          <c:smooth val="0"/>
        </c:ser>
        <c:ser>
          <c:idx val="1"/>
          <c:order val="1"/>
          <c:tx>
            <c:strRef>
              <c:f>'LAB F'!$Y$4</c:f>
              <c:strCache>
                <c:ptCount val="1"/>
                <c:pt idx="0">
                  <c:v>TGC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F'!$Y$6:$Y$11</c:f>
              <c:numCache>
                <c:ptCount val="6"/>
                <c:pt idx="0">
                  <c:v>0.05038000000000001</c:v>
                </c:pt>
                <c:pt idx="1">
                  <c:v>0.068344</c:v>
                </c:pt>
                <c:pt idx="2">
                  <c:v>-0.028884800000000002</c:v>
                </c:pt>
                <c:pt idx="3">
                  <c:v>-0.16488784</c:v>
                </c:pt>
                <c:pt idx="4">
                  <c:v>0.049769727999999985</c:v>
                </c:pt>
                <c:pt idx="5">
                  <c:v>0.40353578240000004</c:v>
                </c:pt>
              </c:numCache>
            </c:numRef>
          </c:val>
          <c:smooth val="0"/>
        </c:ser>
        <c:ser>
          <c:idx val="2"/>
          <c:order val="2"/>
          <c:tx>
            <c:strRef>
              <c:f>'LAB F'!$Z$4</c:f>
              <c:strCache>
                <c:ptCount val="1"/>
                <c:pt idx="0">
                  <c:v>TGC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F'!$Z$6:$Z$11</c:f>
              <c:numCache>
                <c:ptCount val="6"/>
                <c:pt idx="0">
                  <c:v>0.04352666666666667</c:v>
                </c:pt>
                <c:pt idx="1">
                  <c:v>0.06286133333333334</c:v>
                </c:pt>
                <c:pt idx="2">
                  <c:v>-0.033270933333333336</c:v>
                </c:pt>
                <c:pt idx="3">
                  <c:v>-0.16839674666666665</c:v>
                </c:pt>
                <c:pt idx="4">
                  <c:v>0.046962602666666686</c:v>
                </c:pt>
                <c:pt idx="5">
                  <c:v>0.4012900821333334</c:v>
                </c:pt>
              </c:numCache>
            </c:numRef>
          </c:val>
          <c:smooth val="0"/>
        </c:ser>
        <c:ser>
          <c:idx val="3"/>
          <c:order val="3"/>
          <c:tx>
            <c:strRef>
              <c:f>'LAB F'!$AA$4</c:f>
              <c:strCache>
                <c:ptCount val="1"/>
                <c:pt idx="0">
                  <c:v>TGC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F'!$AA$6:$AA$11</c:f>
              <c:numCache>
                <c:ptCount val="6"/>
                <c:pt idx="0">
                  <c:v>0.2604666666666667</c:v>
                </c:pt>
                <c:pt idx="1">
                  <c:v>0.09667333333333332</c:v>
                </c:pt>
                <c:pt idx="2">
                  <c:v>-0.48066133333333333</c:v>
                </c:pt>
                <c:pt idx="3">
                  <c:v>-0.6756290666666667</c:v>
                </c:pt>
                <c:pt idx="4">
                  <c:v>1.0767967466666666</c:v>
                </c:pt>
                <c:pt idx="5">
                  <c:v>1.7716373973333333</c:v>
                </c:pt>
              </c:numCache>
            </c:numRef>
          </c:val>
          <c:smooth val="0"/>
        </c:ser>
        <c:ser>
          <c:idx val="5"/>
          <c:order val="4"/>
          <c:tx>
            <c:strRef>
              <c:f>'LAB F'!$AB$4</c:f>
              <c:strCache>
                <c:ptCount val="1"/>
                <c:pt idx="0">
                  <c:v>TGC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F'!$AB$6:$AB$11</c:f>
              <c:numCache>
                <c:ptCount val="6"/>
                <c:pt idx="0">
                  <c:v>-99</c:v>
                </c:pt>
                <c:pt idx="1">
                  <c:v>-99</c:v>
                </c:pt>
                <c:pt idx="2">
                  <c:v>-99</c:v>
                </c:pt>
                <c:pt idx="3">
                  <c:v>-99</c:v>
                </c:pt>
                <c:pt idx="4">
                  <c:v>-99</c:v>
                </c:pt>
                <c:pt idx="5">
                  <c:v>-99</c:v>
                </c:pt>
              </c:numCache>
            </c:numRef>
          </c:val>
          <c:smooth val="0"/>
        </c:ser>
        <c:ser>
          <c:idx val="6"/>
          <c:order val="5"/>
          <c:tx>
            <c:strRef>
              <c:f>'LAB F'!$AC$4</c:f>
              <c:strCache>
                <c:ptCount val="1"/>
                <c:pt idx="0">
                  <c:v>TGC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F'!$AC$6:$AC$11</c:f>
              <c:numCache>
                <c:ptCount val="6"/>
                <c:pt idx="0">
                  <c:v>-99</c:v>
                </c:pt>
                <c:pt idx="1">
                  <c:v>-99</c:v>
                </c:pt>
                <c:pt idx="2">
                  <c:v>-99</c:v>
                </c:pt>
                <c:pt idx="3">
                  <c:v>-99</c:v>
                </c:pt>
                <c:pt idx="4">
                  <c:v>-99</c:v>
                </c:pt>
                <c:pt idx="5">
                  <c:v>-99</c:v>
                </c:pt>
              </c:numCache>
            </c:numRef>
          </c:val>
          <c:smooth val="0"/>
        </c:ser>
        <c:ser>
          <c:idx val="7"/>
          <c:order val="6"/>
          <c:tx>
            <c:strRef>
              <c:f>'LAB F'!$AD$4</c:f>
              <c:strCache>
                <c:ptCount val="1"/>
                <c:pt idx="0">
                  <c:v>TGC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F'!$AD$6:$AD$11</c:f>
              <c:numCache>
                <c:ptCount val="6"/>
                <c:pt idx="0">
                  <c:v>-99</c:v>
                </c:pt>
                <c:pt idx="1">
                  <c:v>-99</c:v>
                </c:pt>
                <c:pt idx="2">
                  <c:v>-99</c:v>
                </c:pt>
                <c:pt idx="3">
                  <c:v>-99</c:v>
                </c:pt>
                <c:pt idx="4">
                  <c:v>-99</c:v>
                </c:pt>
                <c:pt idx="5">
                  <c:v>-99</c:v>
                </c:pt>
              </c:numCache>
            </c:numRef>
          </c:val>
          <c:smooth val="0"/>
        </c:ser>
        <c:ser>
          <c:idx val="4"/>
          <c:order val="7"/>
          <c:tx>
            <c:strRef>
              <c:f>'LAB F'!$AE$4</c:f>
              <c:strCache>
                <c:ptCount val="1"/>
                <c:pt idx="0">
                  <c:v>TGC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F'!$AE$6:$AE$11</c:f>
              <c:numCache>
                <c:ptCount val="6"/>
                <c:pt idx="0">
                  <c:v>-99</c:v>
                </c:pt>
                <c:pt idx="1">
                  <c:v>-99</c:v>
                </c:pt>
                <c:pt idx="2">
                  <c:v>-99</c:v>
                </c:pt>
                <c:pt idx="3">
                  <c:v>-99</c:v>
                </c:pt>
                <c:pt idx="4">
                  <c:v>-99</c:v>
                </c:pt>
                <c:pt idx="5">
                  <c:v>1.7716373973333333</c:v>
                </c:pt>
              </c:numCache>
            </c:numRef>
          </c:val>
          <c:smooth val="0"/>
        </c:ser>
        <c:marker val="1"/>
        <c:axId val="37483351"/>
        <c:axId val="1805840"/>
      </c:lineChart>
      <c:catAx>
        <c:axId val="37483351"/>
        <c:scaling>
          <c:orientation val="minMax"/>
        </c:scaling>
        <c:axPos val="b"/>
        <c:delete val="0"/>
        <c:numFmt formatCode="General" sourceLinked="1"/>
        <c:majorTickMark val="out"/>
        <c:minorTickMark val="none"/>
        <c:tickLblPos val="low"/>
        <c:crossAx val="1805840"/>
        <c:crosses val="autoZero"/>
        <c:auto val="1"/>
        <c:lblOffset val="100"/>
        <c:noMultiLvlLbl val="0"/>
      </c:catAx>
      <c:valAx>
        <c:axId val="1805840"/>
        <c:scaling>
          <c:orientation val="minMax"/>
          <c:min val="-3"/>
        </c:scaling>
        <c:axPos val="l"/>
        <c:majorGridlines/>
        <c:delete val="0"/>
        <c:numFmt formatCode="General" sourceLinked="1"/>
        <c:majorTickMark val="out"/>
        <c:minorTickMark val="none"/>
        <c:tickLblPos val="nextTo"/>
        <c:crossAx val="37483351"/>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F TLC</a:t>
            </a:r>
          </a:p>
        </c:rich>
      </c:tx>
      <c:layout/>
      <c:spPr>
        <a:noFill/>
        <a:ln>
          <a:noFill/>
        </a:ln>
      </c:spPr>
    </c:title>
    <c:plotArea>
      <c:layout/>
      <c:lineChart>
        <c:grouping val="standard"/>
        <c:varyColors val="0"/>
        <c:ser>
          <c:idx val="0"/>
          <c:order val="0"/>
          <c:tx>
            <c:strRef>
              <c:f>'LAB F'!$AI$4</c:f>
              <c:strCache>
                <c:ptCount val="1"/>
                <c:pt idx="0">
                  <c:v>TLCyi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F'!$AI$6:$AI$11</c:f>
              <c:numCache>
                <c:ptCount val="6"/>
                <c:pt idx="0">
                  <c:v>0.7279</c:v>
                </c:pt>
                <c:pt idx="1">
                  <c:v>-0.1588</c:v>
                </c:pt>
                <c:pt idx="2">
                  <c:v>0.3913</c:v>
                </c:pt>
                <c:pt idx="3">
                  <c:v>0.7143</c:v>
                </c:pt>
                <c:pt idx="4">
                  <c:v>-0.0922</c:v>
                </c:pt>
                <c:pt idx="5">
                  <c:v>0.3181</c:v>
                </c:pt>
              </c:numCache>
            </c:numRef>
          </c:val>
          <c:smooth val="0"/>
        </c:ser>
        <c:ser>
          <c:idx val="1"/>
          <c:order val="1"/>
          <c:tx>
            <c:strRef>
              <c:f>'LAB F'!$AJ$4</c:f>
              <c:strCache>
                <c:ptCount val="1"/>
                <c:pt idx="0">
                  <c:v>TLC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F'!$AJ$6:$AJ$11</c:f>
              <c:numCache>
                <c:ptCount val="6"/>
                <c:pt idx="0">
                  <c:v>0.14558000000000001</c:v>
                </c:pt>
                <c:pt idx="1">
                  <c:v>0.084704</c:v>
                </c:pt>
                <c:pt idx="2">
                  <c:v>0.14602320000000002</c:v>
                </c:pt>
                <c:pt idx="3">
                  <c:v>0.25967856</c:v>
                </c:pt>
                <c:pt idx="4">
                  <c:v>0.189302848</c:v>
                </c:pt>
                <c:pt idx="5">
                  <c:v>0.21506227840000003</c:v>
                </c:pt>
              </c:numCache>
            </c:numRef>
          </c:val>
          <c:smooth val="0"/>
        </c:ser>
        <c:ser>
          <c:idx val="2"/>
          <c:order val="2"/>
          <c:tx>
            <c:strRef>
              <c:f>'LAB F'!$AK$4</c:f>
              <c:strCache>
                <c:ptCount val="1"/>
                <c:pt idx="0">
                  <c:v>TLC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F'!$AK$6:$AK$11</c:f>
              <c:numCache>
                <c:ptCount val="6"/>
                <c:pt idx="0">
                  <c:v>0.40168666666666664</c:v>
                </c:pt>
                <c:pt idx="1">
                  <c:v>0.2895893333333333</c:v>
                </c:pt>
                <c:pt idx="2">
                  <c:v>0.30993146666666666</c:v>
                </c:pt>
                <c:pt idx="3">
                  <c:v>0.3908051733333333</c:v>
                </c:pt>
                <c:pt idx="4">
                  <c:v>0.29420413866666667</c:v>
                </c:pt>
                <c:pt idx="5">
                  <c:v>0.29898331093333336</c:v>
                </c:pt>
              </c:numCache>
            </c:numRef>
          </c:val>
          <c:smooth val="0"/>
        </c:ser>
        <c:ser>
          <c:idx val="3"/>
          <c:order val="3"/>
          <c:tx>
            <c:strRef>
              <c:f>'LAB F'!$AL$4</c:f>
              <c:strCache>
                <c:ptCount val="1"/>
                <c:pt idx="0">
                  <c:v>TLC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F'!$AL$6:$AL$11</c:f>
              <c:numCache>
                <c:ptCount val="6"/>
                <c:pt idx="0">
                  <c:v>0.40776666666666667</c:v>
                </c:pt>
                <c:pt idx="1">
                  <c:v>-0.5604866666666666</c:v>
                </c:pt>
                <c:pt idx="2">
                  <c:v>0.10171066666666667</c:v>
                </c:pt>
                <c:pt idx="3">
                  <c:v>0.4043685333333334</c:v>
                </c:pt>
                <c:pt idx="4">
                  <c:v>-0.4830051733333333</c:v>
                </c:pt>
                <c:pt idx="5">
                  <c:v>0.023895861333333324</c:v>
                </c:pt>
              </c:numCache>
            </c:numRef>
          </c:val>
          <c:smooth val="0"/>
        </c:ser>
        <c:ser>
          <c:idx val="5"/>
          <c:order val="4"/>
          <c:tx>
            <c:strRef>
              <c:f>'LAB F'!$AM$4</c:f>
              <c:strCache>
                <c:ptCount val="1"/>
                <c:pt idx="0">
                  <c:v>TLC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F'!$AM$6:$AM$11</c:f>
              <c:numCache>
                <c:ptCount val="6"/>
                <c:pt idx="0">
                  <c:v>-99</c:v>
                </c:pt>
                <c:pt idx="1">
                  <c:v>-99</c:v>
                </c:pt>
                <c:pt idx="2">
                  <c:v>-99</c:v>
                </c:pt>
                <c:pt idx="3">
                  <c:v>-99</c:v>
                </c:pt>
                <c:pt idx="4">
                  <c:v>-99</c:v>
                </c:pt>
                <c:pt idx="5">
                  <c:v>-99</c:v>
                </c:pt>
              </c:numCache>
            </c:numRef>
          </c:val>
          <c:smooth val="0"/>
        </c:ser>
        <c:ser>
          <c:idx val="6"/>
          <c:order val="5"/>
          <c:tx>
            <c:strRef>
              <c:f>'LAB F'!$AN$4</c:f>
              <c:strCache>
                <c:ptCount val="1"/>
                <c:pt idx="0">
                  <c:v>TLC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F'!$AN$6:$AN$11</c:f>
              <c:numCache>
                <c:ptCount val="6"/>
                <c:pt idx="0">
                  <c:v>-99</c:v>
                </c:pt>
                <c:pt idx="1">
                  <c:v>-99</c:v>
                </c:pt>
                <c:pt idx="2">
                  <c:v>-99</c:v>
                </c:pt>
                <c:pt idx="3">
                  <c:v>-99</c:v>
                </c:pt>
                <c:pt idx="4">
                  <c:v>-99</c:v>
                </c:pt>
                <c:pt idx="5">
                  <c:v>-99</c:v>
                </c:pt>
              </c:numCache>
            </c:numRef>
          </c:val>
          <c:smooth val="0"/>
        </c:ser>
        <c:ser>
          <c:idx val="7"/>
          <c:order val="6"/>
          <c:tx>
            <c:strRef>
              <c:f>'LAB F'!$AO$4</c:f>
              <c:strCache>
                <c:ptCount val="1"/>
                <c:pt idx="0">
                  <c:v>TLC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F'!$AO$6:$AO$11</c:f>
              <c:numCache>
                <c:ptCount val="6"/>
                <c:pt idx="0">
                  <c:v>-99</c:v>
                </c:pt>
                <c:pt idx="1">
                  <c:v>-99</c:v>
                </c:pt>
                <c:pt idx="2">
                  <c:v>-99</c:v>
                </c:pt>
                <c:pt idx="3">
                  <c:v>-99</c:v>
                </c:pt>
                <c:pt idx="4">
                  <c:v>-99</c:v>
                </c:pt>
                <c:pt idx="5">
                  <c:v>-99</c:v>
                </c:pt>
              </c:numCache>
            </c:numRef>
          </c:val>
          <c:smooth val="0"/>
        </c:ser>
        <c:ser>
          <c:idx val="4"/>
          <c:order val="7"/>
          <c:tx>
            <c:strRef>
              <c:f>'LAB F'!$AP$4</c:f>
              <c:strCache>
                <c:ptCount val="1"/>
                <c:pt idx="0">
                  <c:v>TLC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F'!$AP$6:$AP$11</c:f>
              <c:numCache>
                <c:ptCount val="6"/>
                <c:pt idx="0">
                  <c:v>-99</c:v>
                </c:pt>
                <c:pt idx="1">
                  <c:v>-99</c:v>
                </c:pt>
                <c:pt idx="2">
                  <c:v>-99</c:v>
                </c:pt>
                <c:pt idx="3">
                  <c:v>-99</c:v>
                </c:pt>
                <c:pt idx="4">
                  <c:v>-99</c:v>
                </c:pt>
                <c:pt idx="5">
                  <c:v>-99</c:v>
                </c:pt>
              </c:numCache>
            </c:numRef>
          </c:val>
          <c:smooth val="0"/>
        </c:ser>
        <c:marker val="1"/>
        <c:axId val="16252561"/>
        <c:axId val="12055322"/>
      </c:lineChart>
      <c:catAx>
        <c:axId val="16252561"/>
        <c:scaling>
          <c:orientation val="minMax"/>
        </c:scaling>
        <c:axPos val="b"/>
        <c:delete val="0"/>
        <c:numFmt formatCode="General" sourceLinked="1"/>
        <c:majorTickMark val="out"/>
        <c:minorTickMark val="none"/>
        <c:tickLblPos val="low"/>
        <c:crossAx val="12055322"/>
        <c:crosses val="autoZero"/>
        <c:auto val="1"/>
        <c:lblOffset val="100"/>
        <c:noMultiLvlLbl val="0"/>
      </c:catAx>
      <c:valAx>
        <c:axId val="12055322"/>
        <c:scaling>
          <c:orientation val="minMax"/>
          <c:max val="3"/>
          <c:min val="-3"/>
        </c:scaling>
        <c:axPos val="l"/>
        <c:majorGridlines/>
        <c:delete val="0"/>
        <c:numFmt formatCode="General" sourceLinked="1"/>
        <c:majorTickMark val="out"/>
        <c:minorTickMark val="none"/>
        <c:tickLblPos val="nextTo"/>
        <c:crossAx val="16252561"/>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F R2TC</a:t>
            </a:r>
          </a:p>
        </c:rich>
      </c:tx>
      <c:layout/>
      <c:spPr>
        <a:noFill/>
        <a:ln>
          <a:noFill/>
        </a:ln>
      </c:spPr>
    </c:title>
    <c:plotArea>
      <c:layout/>
      <c:lineChart>
        <c:grouping val="standard"/>
        <c:varyColors val="0"/>
        <c:ser>
          <c:idx val="0"/>
          <c:order val="0"/>
          <c:tx>
            <c:strRef>
              <c:f>'LAB F'!$AT$4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F'!$AT$6:$AT$11</c:f>
              <c:numCache>
                <c:ptCount val="6"/>
                <c:pt idx="0">
                  <c:v>-0.3824</c:v>
                </c:pt>
                <c:pt idx="1">
                  <c:v>-1.0207</c:v>
                </c:pt>
                <c:pt idx="2">
                  <c:v>-1.7178</c:v>
                </c:pt>
                <c:pt idx="3">
                  <c:v>-0.7072</c:v>
                </c:pt>
                <c:pt idx="4">
                  <c:v>1.3245</c:v>
                </c:pt>
                <c:pt idx="5">
                  <c:v>0.6324</c:v>
                </c:pt>
              </c:numCache>
            </c:numRef>
          </c:val>
          <c:smooth val="0"/>
        </c:ser>
        <c:ser>
          <c:idx val="1"/>
          <c:order val="1"/>
          <c:tx>
            <c:strRef>
              <c:f>'LAB F'!$AU$4</c:f>
              <c:strCache>
                <c:ptCount val="1"/>
                <c:pt idx="0">
                  <c:v>R2TC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F'!$AU$6:$AU$11</c:f>
              <c:numCache>
                <c:ptCount val="6"/>
                <c:pt idx="0">
                  <c:v>-0.07648</c:v>
                </c:pt>
                <c:pt idx="1">
                  <c:v>-0.265324</c:v>
                </c:pt>
                <c:pt idx="2">
                  <c:v>-0.5558192000000001</c:v>
                </c:pt>
                <c:pt idx="3">
                  <c:v>-0.5860953600000001</c:v>
                </c:pt>
                <c:pt idx="4">
                  <c:v>-0.20397628800000006</c:v>
                </c:pt>
                <c:pt idx="5">
                  <c:v>-0.036701030400000056</c:v>
                </c:pt>
              </c:numCache>
            </c:numRef>
          </c:val>
          <c:smooth val="0"/>
        </c:ser>
        <c:ser>
          <c:idx val="2"/>
          <c:order val="2"/>
          <c:tx>
            <c:strRef>
              <c:f>'LAB F'!$AV$4</c:f>
              <c:strCache>
                <c:ptCount val="1"/>
                <c:pt idx="0">
                  <c:v>R2TC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F'!$AV$6:$AV$11</c:f>
              <c:numCache>
                <c:ptCount val="6"/>
                <c:pt idx="0">
                  <c:v>-0.9087200000000001</c:v>
                </c:pt>
                <c:pt idx="1">
                  <c:v>-0.931116</c:v>
                </c:pt>
                <c:pt idx="2">
                  <c:v>-1.0884528000000002</c:v>
                </c:pt>
                <c:pt idx="3">
                  <c:v>-1.0122022400000001</c:v>
                </c:pt>
                <c:pt idx="4">
                  <c:v>-0.5448617920000002</c:v>
                </c:pt>
                <c:pt idx="5">
                  <c:v>-0.30940943360000017</c:v>
                </c:pt>
              </c:numCache>
            </c:numRef>
          </c:val>
          <c:smooth val="0"/>
        </c:ser>
        <c:ser>
          <c:idx val="3"/>
          <c:order val="3"/>
          <c:tx>
            <c:strRef>
              <c:f>'LAB F'!$AW$4</c:f>
              <c:strCache>
                <c:ptCount val="1"/>
                <c:pt idx="0">
                  <c:v>R2TC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F'!$AW$6:$AW$11</c:f>
              <c:numCache>
                <c:ptCount val="6"/>
                <c:pt idx="0">
                  <c:v>0.6578999999999999</c:v>
                </c:pt>
                <c:pt idx="1">
                  <c:v>-0.11197999999999986</c:v>
                </c:pt>
                <c:pt idx="2">
                  <c:v>-0.7866839999999999</c:v>
                </c:pt>
                <c:pt idx="3">
                  <c:v>0.38125280000000017</c:v>
                </c:pt>
                <c:pt idx="4">
                  <c:v>2.33670224</c:v>
                </c:pt>
                <c:pt idx="5">
                  <c:v>1.1772617920000001</c:v>
                </c:pt>
              </c:numCache>
            </c:numRef>
          </c:val>
          <c:smooth val="0"/>
        </c:ser>
        <c:ser>
          <c:idx val="5"/>
          <c:order val="4"/>
          <c:tx>
            <c:strRef>
              <c:f>'LAB F'!$AX$4</c:f>
              <c:strCache>
                <c:ptCount val="1"/>
                <c:pt idx="0">
                  <c:v>R2TC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F'!$AX$6:$AX$11</c:f>
              <c:numCache>
                <c:ptCount val="6"/>
                <c:pt idx="0">
                  <c:v>-99</c:v>
                </c:pt>
                <c:pt idx="1">
                  <c:v>-99</c:v>
                </c:pt>
                <c:pt idx="2">
                  <c:v>-99</c:v>
                </c:pt>
                <c:pt idx="3">
                  <c:v>-99</c:v>
                </c:pt>
                <c:pt idx="4">
                  <c:v>-99</c:v>
                </c:pt>
                <c:pt idx="5">
                  <c:v>-99</c:v>
                </c:pt>
              </c:numCache>
            </c:numRef>
          </c:val>
          <c:smooth val="0"/>
        </c:ser>
        <c:ser>
          <c:idx val="6"/>
          <c:order val="5"/>
          <c:tx>
            <c:strRef>
              <c:f>'LAB F'!$AY$4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F'!$AY$6:$AY$11</c:f>
              <c:numCache>
                <c:ptCount val="6"/>
                <c:pt idx="0">
                  <c:v>-99</c:v>
                </c:pt>
                <c:pt idx="1">
                  <c:v>-99</c:v>
                </c:pt>
                <c:pt idx="2">
                  <c:v>-99</c:v>
                </c:pt>
                <c:pt idx="3">
                  <c:v>-99</c:v>
                </c:pt>
                <c:pt idx="4">
                  <c:v>-99</c:v>
                </c:pt>
                <c:pt idx="5">
                  <c:v>-99</c:v>
                </c:pt>
              </c:numCache>
            </c:numRef>
          </c:val>
          <c:smooth val="0"/>
        </c:ser>
        <c:ser>
          <c:idx val="7"/>
          <c:order val="6"/>
          <c:tx>
            <c:strRef>
              <c:f>'LAB F'!$AZ$4</c:f>
              <c:strCache>
                <c:ptCount val="1"/>
                <c:pt idx="0">
                  <c:v>R2TC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F'!$AZ$6:$AZ$11</c:f>
              <c:numCache>
                <c:ptCount val="6"/>
                <c:pt idx="0">
                  <c:v>-99</c:v>
                </c:pt>
                <c:pt idx="1">
                  <c:v>-99</c:v>
                </c:pt>
                <c:pt idx="2">
                  <c:v>-99</c:v>
                </c:pt>
                <c:pt idx="3">
                  <c:v>-99</c:v>
                </c:pt>
                <c:pt idx="4">
                  <c:v>2.33670224</c:v>
                </c:pt>
                <c:pt idx="5">
                  <c:v>-99</c:v>
                </c:pt>
              </c:numCache>
            </c:numRef>
          </c:val>
          <c:smooth val="0"/>
        </c:ser>
        <c:ser>
          <c:idx val="4"/>
          <c:order val="7"/>
          <c:tx>
            <c:strRef>
              <c:f>'LAB F'!$BA$4</c:f>
              <c:strCache>
                <c:ptCount val="1"/>
                <c:pt idx="0">
                  <c:v>R2TC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F'!$BA$6:$BA$11</c:f>
              <c:numCache>
                <c:ptCount val="6"/>
                <c:pt idx="0">
                  <c:v>-99</c:v>
                </c:pt>
                <c:pt idx="1">
                  <c:v>-99</c:v>
                </c:pt>
                <c:pt idx="2">
                  <c:v>-99</c:v>
                </c:pt>
                <c:pt idx="3">
                  <c:v>-99</c:v>
                </c:pt>
                <c:pt idx="4">
                  <c:v>-99</c:v>
                </c:pt>
                <c:pt idx="5">
                  <c:v>-99</c:v>
                </c:pt>
              </c:numCache>
            </c:numRef>
          </c:val>
          <c:smooth val="0"/>
        </c:ser>
        <c:marker val="1"/>
        <c:axId val="41389035"/>
        <c:axId val="36956996"/>
      </c:lineChart>
      <c:catAx>
        <c:axId val="41389035"/>
        <c:scaling>
          <c:orientation val="minMax"/>
        </c:scaling>
        <c:axPos val="b"/>
        <c:delete val="0"/>
        <c:numFmt formatCode="General" sourceLinked="1"/>
        <c:majorTickMark val="out"/>
        <c:minorTickMark val="none"/>
        <c:tickLblPos val="low"/>
        <c:crossAx val="36956996"/>
        <c:crosses val="autoZero"/>
        <c:auto val="1"/>
        <c:lblOffset val="100"/>
        <c:noMultiLvlLbl val="0"/>
      </c:catAx>
      <c:valAx>
        <c:axId val="36956996"/>
        <c:scaling>
          <c:orientation val="minMax"/>
          <c:min val="-3"/>
        </c:scaling>
        <c:axPos val="l"/>
        <c:majorGridlines/>
        <c:delete val="0"/>
        <c:numFmt formatCode="General" sourceLinked="1"/>
        <c:majorTickMark val="out"/>
        <c:minorTickMark val="none"/>
        <c:tickLblPos val="nextTo"/>
        <c:crossAx val="41389035"/>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C13 LTMS Example</a:t>
            </a:r>
          </a:p>
        </c:rich>
      </c:tx>
      <c:layout/>
      <c:spPr>
        <a:noFill/>
        <a:ln>
          <a:noFill/>
        </a:ln>
      </c:spPr>
    </c:title>
    <c:plotArea>
      <c:layout/>
      <c:lineChart>
        <c:grouping val="standard"/>
        <c:varyColors val="0"/>
        <c:ser>
          <c:idx val="0"/>
          <c:order val="0"/>
          <c:tx>
            <c:strRef>
              <c:f>Data!$AI$4</c:f>
              <c:strCache>
                <c:ptCount val="1"/>
                <c:pt idx="0">
                  <c:v>TLCyi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Data!$AI$5:$AI$45</c:f>
              <c:numCache>
                <c:ptCount val="41"/>
                <c:pt idx="0">
                  <c:v>0.619</c:v>
                </c:pt>
                <c:pt idx="1">
                  <c:v>0.7101</c:v>
                </c:pt>
                <c:pt idx="2">
                  <c:v>-0.2482</c:v>
                </c:pt>
                <c:pt idx="3">
                  <c:v>-0.8746</c:v>
                </c:pt>
                <c:pt idx="4">
                  <c:v>1.073</c:v>
                </c:pt>
                <c:pt idx="5">
                  <c:v>-0.9099</c:v>
                </c:pt>
                <c:pt idx="6">
                  <c:v>-0.6298</c:v>
                </c:pt>
                <c:pt idx="7">
                  <c:v>-0.9459</c:v>
                </c:pt>
                <c:pt idx="8">
                  <c:v>-0.8989</c:v>
                </c:pt>
                <c:pt idx="9">
                  <c:v>0.0013</c:v>
                </c:pt>
                <c:pt idx="10">
                  <c:v>-0.4493</c:v>
                </c:pt>
                <c:pt idx="11">
                  <c:v>-1.448</c:v>
                </c:pt>
                <c:pt idx="12">
                  <c:v>-0.0418</c:v>
                </c:pt>
                <c:pt idx="13">
                  <c:v>0.1749</c:v>
                </c:pt>
                <c:pt idx="14">
                  <c:v>0.5238</c:v>
                </c:pt>
                <c:pt idx="15">
                  <c:v>1.7236</c:v>
                </c:pt>
                <c:pt idx="16">
                  <c:v>1.1418</c:v>
                </c:pt>
                <c:pt idx="17">
                  <c:v>1.7141</c:v>
                </c:pt>
                <c:pt idx="18">
                  <c:v>-1.1667</c:v>
                </c:pt>
                <c:pt idx="19">
                  <c:v>0.3149</c:v>
                </c:pt>
                <c:pt idx="20">
                  <c:v>-0.7199</c:v>
                </c:pt>
                <c:pt idx="21">
                  <c:v>-0.108</c:v>
                </c:pt>
                <c:pt idx="22">
                  <c:v>0.7279</c:v>
                </c:pt>
                <c:pt idx="23">
                  <c:v>-0.1588</c:v>
                </c:pt>
                <c:pt idx="24">
                  <c:v>0.3913</c:v>
                </c:pt>
                <c:pt idx="25">
                  <c:v>0.7143</c:v>
                </c:pt>
                <c:pt idx="26">
                  <c:v>-0.0922</c:v>
                </c:pt>
                <c:pt idx="27">
                  <c:v>0.3181</c:v>
                </c:pt>
                <c:pt idx="28">
                  <c:v>-1.0527</c:v>
                </c:pt>
                <c:pt idx="29">
                  <c:v>0.0983</c:v>
                </c:pt>
                <c:pt idx="30">
                  <c:v>-0.4219</c:v>
                </c:pt>
                <c:pt idx="31">
                  <c:v>-0.8511</c:v>
                </c:pt>
                <c:pt idx="32">
                  <c:v>-0.7143</c:v>
                </c:pt>
                <c:pt idx="33">
                  <c:v>1.0993</c:v>
                </c:pt>
                <c:pt idx="34">
                  <c:v>0.1681</c:v>
                </c:pt>
                <c:pt idx="35">
                  <c:v>-1.3386</c:v>
                </c:pt>
                <c:pt idx="36">
                  <c:v>-1.9697</c:v>
                </c:pt>
                <c:pt idx="37">
                  <c:v>-1.7997</c:v>
                </c:pt>
                <c:pt idx="38">
                  <c:v>-1.346</c:v>
                </c:pt>
                <c:pt idx="39">
                  <c:v>-0.7224</c:v>
                </c:pt>
                <c:pt idx="40">
                  <c:v>-0.379</c:v>
                </c:pt>
              </c:numCache>
            </c:numRef>
          </c:val>
          <c:smooth val="0"/>
        </c:ser>
        <c:ser>
          <c:idx val="1"/>
          <c:order val="1"/>
          <c:tx>
            <c:strRef>
              <c:f>Data!$AJ$4</c:f>
              <c:strCache>
                <c:ptCount val="1"/>
                <c:pt idx="0">
                  <c:v>TGC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Data!$AJ$5:$AJ$45</c:f>
              <c:numCache>
                <c:ptCount val="41"/>
                <c:pt idx="0">
                  <c:v>0.12380000000000001</c:v>
                </c:pt>
                <c:pt idx="1">
                  <c:v>0.24106000000000002</c:v>
                </c:pt>
                <c:pt idx="2">
                  <c:v>0.143208</c:v>
                </c:pt>
                <c:pt idx="3">
                  <c:v>-0.06035360000000001</c:v>
                </c:pt>
                <c:pt idx="4">
                  <c:v>0.16631712</c:v>
                </c:pt>
                <c:pt idx="5">
                  <c:v>-0.048926304000000004</c:v>
                </c:pt>
                <c:pt idx="6">
                  <c:v>-0.16510104320000002</c:v>
                </c:pt>
                <c:pt idx="7">
                  <c:v>-0.32126083456000004</c:v>
                </c:pt>
                <c:pt idx="8">
                  <c:v>-0.43678866764800006</c:v>
                </c:pt>
                <c:pt idx="9">
                  <c:v>-0.3491709341184001</c:v>
                </c:pt>
                <c:pt idx="10">
                  <c:v>-0.3691967472947201</c:v>
                </c:pt>
                <c:pt idx="11">
                  <c:v>-0.584957397835776</c:v>
                </c:pt>
                <c:pt idx="12">
                  <c:v>-0.47632591826862086</c:v>
                </c:pt>
                <c:pt idx="13">
                  <c:v>-0.3460807346148967</c:v>
                </c:pt>
                <c:pt idx="14">
                  <c:v>0.10476000000000002</c:v>
                </c:pt>
                <c:pt idx="15">
                  <c:v>0.428528</c:v>
                </c:pt>
                <c:pt idx="16">
                  <c:v>0.5711824000000001</c:v>
                </c:pt>
                <c:pt idx="17">
                  <c:v>0.7997659200000001</c:v>
                </c:pt>
                <c:pt idx="18">
                  <c:v>-0.23334000000000002</c:v>
                </c:pt>
                <c:pt idx="19">
                  <c:v>-0.12369200000000002</c:v>
                </c:pt>
                <c:pt idx="20">
                  <c:v>-0.24293360000000003</c:v>
                </c:pt>
                <c:pt idx="21">
                  <c:v>-0.21594688000000004</c:v>
                </c:pt>
                <c:pt idx="22">
                  <c:v>0.14558000000000001</c:v>
                </c:pt>
                <c:pt idx="23">
                  <c:v>0.084704</c:v>
                </c:pt>
                <c:pt idx="24">
                  <c:v>0.14602320000000002</c:v>
                </c:pt>
                <c:pt idx="25">
                  <c:v>0.25967856</c:v>
                </c:pt>
                <c:pt idx="26">
                  <c:v>0.189302848</c:v>
                </c:pt>
                <c:pt idx="27">
                  <c:v>0.21506227840000003</c:v>
                </c:pt>
                <c:pt idx="28">
                  <c:v>-0.21054</c:v>
                </c:pt>
                <c:pt idx="29">
                  <c:v>-0.14877200000000002</c:v>
                </c:pt>
                <c:pt idx="30">
                  <c:v>-0.2033976</c:v>
                </c:pt>
                <c:pt idx="31">
                  <c:v>-0.33293808</c:v>
                </c:pt>
                <c:pt idx="32">
                  <c:v>-0.40921046400000005</c:v>
                </c:pt>
                <c:pt idx="33">
                  <c:v>-0.10750837120000006</c:v>
                </c:pt>
                <c:pt idx="34">
                  <c:v>-0.052386696960000055</c:v>
                </c:pt>
                <c:pt idx="35">
                  <c:v>-0.30962935756800003</c:v>
                </c:pt>
                <c:pt idx="36">
                  <c:v>-0.6416434860544</c:v>
                </c:pt>
                <c:pt idx="37">
                  <c:v>-0.87325478884352</c:v>
                </c:pt>
                <c:pt idx="38">
                  <c:v>-0.967803831074816</c:v>
                </c:pt>
                <c:pt idx="39">
                  <c:v>-0.9187230648598529</c:v>
                </c:pt>
                <c:pt idx="40">
                  <c:v>-0.8107784518878823</c:v>
                </c:pt>
              </c:numCache>
            </c:numRef>
          </c:val>
          <c:smooth val="0"/>
        </c:ser>
        <c:ser>
          <c:idx val="2"/>
          <c:order val="2"/>
          <c:tx>
            <c:strRef>
              <c:f>Data!$AK$4</c:f>
              <c:strCache>
                <c:ptCount val="1"/>
                <c:pt idx="0">
                  <c:v>TGC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Data!$AK$5:$AK$45</c:f>
              <c:numCache>
                <c:ptCount val="41"/>
                <c:pt idx="0">
                  <c:v>0.41204</c:v>
                </c:pt>
                <c:pt idx="1">
                  <c:v>0.47165200000000007</c:v>
                </c:pt>
                <c:pt idx="2">
                  <c:v>0.3276816000000001</c:v>
                </c:pt>
                <c:pt idx="3">
                  <c:v>0.08722528000000007</c:v>
                </c:pt>
                <c:pt idx="4">
                  <c:v>0.28438022400000007</c:v>
                </c:pt>
                <c:pt idx="5">
                  <c:v>0.04552417920000004</c:v>
                </c:pt>
                <c:pt idx="6">
                  <c:v>-0.08954065663999998</c:v>
                </c:pt>
                <c:pt idx="7">
                  <c:v>-0.260812525312</c:v>
                </c:pt>
                <c:pt idx="8">
                  <c:v>-0.38843002024960005</c:v>
                </c:pt>
                <c:pt idx="9">
                  <c:v>-0.3104840161996801</c:v>
                </c:pt>
                <c:pt idx="10">
                  <c:v>-0.3382472129597441</c:v>
                </c:pt>
                <c:pt idx="11">
                  <c:v>-0.5601977703677953</c:v>
                </c:pt>
                <c:pt idx="12">
                  <c:v>-0.4565182162942362</c:v>
                </c:pt>
                <c:pt idx="13">
                  <c:v>-0.330234573035389</c:v>
                </c:pt>
                <c:pt idx="14">
                  <c:v>1.0085466666666667</c:v>
                </c:pt>
                <c:pt idx="15">
                  <c:v>1.1515573333333333</c:v>
                </c:pt>
                <c:pt idx="16">
                  <c:v>1.1496058666666666</c:v>
                </c:pt>
                <c:pt idx="17">
                  <c:v>1.2625046933333333</c:v>
                </c:pt>
                <c:pt idx="18">
                  <c:v>-0.65246</c:v>
                </c:pt>
                <c:pt idx="19">
                  <c:v>-0.45898800000000006</c:v>
                </c:pt>
                <c:pt idx="20">
                  <c:v>-0.5111704000000001</c:v>
                </c:pt>
                <c:pt idx="21">
                  <c:v>-0.43053632000000014</c:v>
                </c:pt>
                <c:pt idx="22">
                  <c:v>0.40168666666666664</c:v>
                </c:pt>
                <c:pt idx="23">
                  <c:v>0.2895893333333333</c:v>
                </c:pt>
                <c:pt idx="24">
                  <c:v>0.30993146666666666</c:v>
                </c:pt>
                <c:pt idx="25">
                  <c:v>0.3908051733333333</c:v>
                </c:pt>
                <c:pt idx="26">
                  <c:v>0.29420413866666667</c:v>
                </c:pt>
                <c:pt idx="27">
                  <c:v>0.29898331093333336</c:v>
                </c:pt>
                <c:pt idx="28">
                  <c:v>-0.5775533333333334</c:v>
                </c:pt>
                <c:pt idx="29">
                  <c:v>-0.4423826666666667</c:v>
                </c:pt>
                <c:pt idx="30">
                  <c:v>-0.4382861333333334</c:v>
                </c:pt>
                <c:pt idx="31">
                  <c:v>-0.5208489066666667</c:v>
                </c:pt>
                <c:pt idx="32">
                  <c:v>-0.5595391253333334</c:v>
                </c:pt>
                <c:pt idx="33">
                  <c:v>-0.22777130026666675</c:v>
                </c:pt>
                <c:pt idx="34">
                  <c:v>-0.1485970402133334</c:v>
                </c:pt>
                <c:pt idx="35">
                  <c:v>-0.3865976321706667</c:v>
                </c:pt>
                <c:pt idx="36">
                  <c:v>-0.7032181057365334</c:v>
                </c:pt>
                <c:pt idx="37">
                  <c:v>-0.9225144845892268</c:v>
                </c:pt>
                <c:pt idx="38">
                  <c:v>-1.0072115876713816</c:v>
                </c:pt>
                <c:pt idx="39">
                  <c:v>-0.9502492701371054</c:v>
                </c:pt>
                <c:pt idx="40">
                  <c:v>-0.8359994161096843</c:v>
                </c:pt>
              </c:numCache>
            </c:numRef>
          </c:val>
          <c:smooth val="0"/>
        </c:ser>
        <c:ser>
          <c:idx val="3"/>
          <c:order val="3"/>
          <c:tx>
            <c:strRef>
              <c:f>Data!$AL$4</c:f>
              <c:strCache>
                <c:ptCount val="1"/>
                <c:pt idx="0">
                  <c:v>TGC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Data!$AL$5:$AL$45</c:f>
              <c:numCache>
                <c:ptCount val="41"/>
                <c:pt idx="0">
                  <c:v>0.2587</c:v>
                </c:pt>
                <c:pt idx="1">
                  <c:v>0.29805999999999994</c:v>
                </c:pt>
                <c:pt idx="2">
                  <c:v>-0.719852</c:v>
                </c:pt>
                <c:pt idx="3">
                  <c:v>-1.2022816</c:v>
                </c:pt>
                <c:pt idx="4">
                  <c:v>0.9857747199999999</c:v>
                </c:pt>
                <c:pt idx="5">
                  <c:v>-1.1942802240000001</c:v>
                </c:pt>
                <c:pt idx="6">
                  <c:v>-0.6753241792000001</c:v>
                </c:pt>
                <c:pt idx="7">
                  <c:v>-0.85635934336</c:v>
                </c:pt>
                <c:pt idx="8">
                  <c:v>-0.6380874746880001</c:v>
                </c:pt>
                <c:pt idx="9">
                  <c:v>0.3897300202496001</c:v>
                </c:pt>
                <c:pt idx="10">
                  <c:v>-0.1388159838003199</c:v>
                </c:pt>
                <c:pt idx="11">
                  <c:v>-1.109752787040256</c:v>
                </c:pt>
                <c:pt idx="12">
                  <c:v>0.5183977703677953</c:v>
                </c:pt>
                <c:pt idx="13">
                  <c:v>0.6314182162942362</c:v>
                </c:pt>
                <c:pt idx="14">
                  <c:v>-0.6059333333333332</c:v>
                </c:pt>
                <c:pt idx="15">
                  <c:v>0.7150533333333333</c:v>
                </c:pt>
                <c:pt idx="16">
                  <c:v>-0.009757333333333396</c:v>
                </c:pt>
                <c:pt idx="17">
                  <c:v>0.5644941333333333</c:v>
                </c:pt>
                <c:pt idx="18">
                  <c:v>-0.6428</c:v>
                </c:pt>
                <c:pt idx="19">
                  <c:v>0.96736</c:v>
                </c:pt>
                <c:pt idx="20">
                  <c:v>-0.2609119999999999</c:v>
                </c:pt>
                <c:pt idx="21">
                  <c:v>0.40317040000000015</c:v>
                </c:pt>
                <c:pt idx="22">
                  <c:v>0.40776666666666667</c:v>
                </c:pt>
                <c:pt idx="23">
                  <c:v>-0.5604866666666666</c:v>
                </c:pt>
                <c:pt idx="24">
                  <c:v>0.10171066666666667</c:v>
                </c:pt>
                <c:pt idx="25">
                  <c:v>0.4043685333333334</c:v>
                </c:pt>
                <c:pt idx="26">
                  <c:v>-0.4830051733333333</c:v>
                </c:pt>
                <c:pt idx="27">
                  <c:v>0.023895861333333324</c:v>
                </c:pt>
                <c:pt idx="28">
                  <c:v>-0.5939333333333334</c:v>
                </c:pt>
                <c:pt idx="29">
                  <c:v>0.6758533333333334</c:v>
                </c:pt>
                <c:pt idx="30">
                  <c:v>0.020482666666666705</c:v>
                </c:pt>
                <c:pt idx="31">
                  <c:v>-0.4128138666666666</c:v>
                </c:pt>
                <c:pt idx="32">
                  <c:v>-0.19345109333333332</c:v>
                </c:pt>
                <c:pt idx="33">
                  <c:v>1.6588391253333334</c:v>
                </c:pt>
                <c:pt idx="34">
                  <c:v>0.3958713002666667</c:v>
                </c:pt>
                <c:pt idx="35">
                  <c:v>-1.1900029597866666</c:v>
                </c:pt>
                <c:pt idx="36">
                  <c:v>-1.5831023678293332</c:v>
                </c:pt>
                <c:pt idx="37">
                  <c:v>-1.0964818942634666</c:v>
                </c:pt>
                <c:pt idx="38">
                  <c:v>-0.4234855154107733</c:v>
                </c:pt>
                <c:pt idx="39">
                  <c:v>0.2848115876713816</c:v>
                </c:pt>
                <c:pt idx="40">
                  <c:v>0.5712492701371054</c:v>
                </c:pt>
              </c:numCache>
            </c:numRef>
          </c:val>
          <c:smooth val="0"/>
        </c:ser>
        <c:ser>
          <c:idx val="5"/>
          <c:order val="4"/>
          <c:tx>
            <c:strRef>
              <c:f>Data!$AM$4</c:f>
              <c:strCache>
                <c:ptCount val="1"/>
                <c:pt idx="0">
                  <c:v>TGC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Data!$AM$5:$AM$45</c:f>
              <c:numCache>
                <c:ptCount val="41"/>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numCache>
            </c:numRef>
          </c:val>
          <c:smooth val="0"/>
        </c:ser>
        <c:ser>
          <c:idx val="6"/>
          <c:order val="5"/>
          <c:tx>
            <c:strRef>
              <c:f>Data!$AN$4</c:f>
              <c:strCache>
                <c:ptCount val="1"/>
                <c:pt idx="0">
                  <c:v>TGC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Data!$AN$5:$AN$45</c:f>
              <c:numCache>
                <c:ptCount val="41"/>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numCache>
            </c:numRef>
          </c:val>
          <c:smooth val="0"/>
        </c:ser>
        <c:ser>
          <c:idx val="7"/>
          <c:order val="6"/>
          <c:tx>
            <c:strRef>
              <c:f>Data!$AO$4</c:f>
              <c:strCache>
                <c:ptCount val="1"/>
                <c:pt idx="0">
                  <c:v>TGC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Data!$AO$5:$AO$45</c:f>
              <c:numCache>
                <c:ptCount val="41"/>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numCache>
            </c:numRef>
          </c:val>
          <c:smooth val="0"/>
        </c:ser>
        <c:ser>
          <c:idx val="4"/>
          <c:order val="7"/>
          <c:tx>
            <c:strRef>
              <c:f>Data!$AP$4</c:f>
              <c:strCache>
                <c:ptCount val="1"/>
                <c:pt idx="0">
                  <c:v>TGC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Data!$AP$5:$AP$45</c:f>
              <c:numCache>
                <c:ptCount val="41"/>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numCache>
            </c:numRef>
          </c:val>
          <c:smooth val="0"/>
        </c:ser>
        <c:marker val="1"/>
        <c:axId val="40057329"/>
        <c:axId val="24971642"/>
      </c:lineChart>
      <c:catAx>
        <c:axId val="40057329"/>
        <c:scaling>
          <c:orientation val="minMax"/>
        </c:scaling>
        <c:axPos val="b"/>
        <c:delete val="0"/>
        <c:numFmt formatCode="General" sourceLinked="1"/>
        <c:majorTickMark val="out"/>
        <c:minorTickMark val="none"/>
        <c:tickLblPos val="low"/>
        <c:crossAx val="24971642"/>
        <c:crosses val="autoZero"/>
        <c:auto val="1"/>
        <c:lblOffset val="100"/>
        <c:noMultiLvlLbl val="0"/>
      </c:catAx>
      <c:valAx>
        <c:axId val="24971642"/>
        <c:scaling>
          <c:orientation val="minMax"/>
          <c:min val="-3"/>
        </c:scaling>
        <c:axPos val="l"/>
        <c:majorGridlines/>
        <c:delete val="0"/>
        <c:numFmt formatCode="General" sourceLinked="1"/>
        <c:majorTickMark val="out"/>
        <c:minorTickMark val="none"/>
        <c:tickLblPos val="nextTo"/>
        <c:crossAx val="40057329"/>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F OC</a:t>
            </a:r>
          </a:p>
        </c:rich>
      </c:tx>
      <c:layout/>
      <c:spPr>
        <a:noFill/>
        <a:ln>
          <a:noFill/>
        </a:ln>
      </c:spPr>
    </c:title>
    <c:plotArea>
      <c:layout/>
      <c:lineChart>
        <c:grouping val="standard"/>
        <c:varyColors val="0"/>
        <c:ser>
          <c:idx val="0"/>
          <c:order val="0"/>
          <c:tx>
            <c:strRef>
              <c:f>'LAB F'!$BE$4</c:f>
              <c:strCache>
                <c:ptCount val="1"/>
                <c:pt idx="0">
                  <c:v>OCyi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F'!$BE$6:$BE$11</c:f>
              <c:numCache>
                <c:ptCount val="6"/>
                <c:pt idx="0">
                  <c:v>1.9827</c:v>
                </c:pt>
                <c:pt idx="1">
                  <c:v>1.1487</c:v>
                </c:pt>
                <c:pt idx="2">
                  <c:v>2.2555</c:v>
                </c:pt>
                <c:pt idx="3">
                  <c:v>0.7071</c:v>
                </c:pt>
                <c:pt idx="4">
                  <c:v>-0.3146</c:v>
                </c:pt>
                <c:pt idx="5">
                  <c:v>0.952</c:v>
                </c:pt>
              </c:numCache>
            </c:numRef>
          </c:val>
          <c:smooth val="0"/>
        </c:ser>
        <c:ser>
          <c:idx val="1"/>
          <c:order val="1"/>
          <c:tx>
            <c:strRef>
              <c:f>'LAB F'!$BF$4</c:f>
              <c:strCache>
                <c:ptCount val="1"/>
                <c:pt idx="0">
                  <c:v>OC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F'!$BF$6:$BF$11</c:f>
              <c:numCache>
                <c:ptCount val="6"/>
                <c:pt idx="0">
                  <c:v>0.39654</c:v>
                </c:pt>
                <c:pt idx="1">
                  <c:v>0.546972</c:v>
                </c:pt>
                <c:pt idx="2">
                  <c:v>0.8886776000000001</c:v>
                </c:pt>
                <c:pt idx="3">
                  <c:v>0.8523620800000001</c:v>
                </c:pt>
                <c:pt idx="4">
                  <c:v>0.6189696640000002</c:v>
                </c:pt>
                <c:pt idx="5">
                  <c:v>0.6855757312000001</c:v>
                </c:pt>
              </c:numCache>
            </c:numRef>
          </c:val>
          <c:smooth val="0"/>
        </c:ser>
        <c:ser>
          <c:idx val="2"/>
          <c:order val="2"/>
          <c:tx>
            <c:strRef>
              <c:f>'LAB F'!$BG$4</c:f>
              <c:strCache>
                <c:ptCount val="1"/>
                <c:pt idx="0">
                  <c:v>OC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F'!$BG$6:$BG$11</c:f>
              <c:numCache>
                <c:ptCount val="6"/>
                <c:pt idx="0">
                  <c:v>1.8330466666666672</c:v>
                </c:pt>
                <c:pt idx="1">
                  <c:v>1.6961773333333339</c:v>
                </c:pt>
                <c:pt idx="2">
                  <c:v>1.8080418666666673</c:v>
                </c:pt>
                <c:pt idx="3">
                  <c:v>1.5878534933333341</c:v>
                </c:pt>
                <c:pt idx="4">
                  <c:v>1.2073627946666674</c:v>
                </c:pt>
                <c:pt idx="5">
                  <c:v>1.156290235733334</c:v>
                </c:pt>
              </c:numCache>
            </c:numRef>
          </c:val>
          <c:smooth val="0"/>
        </c:ser>
        <c:ser>
          <c:idx val="3"/>
          <c:order val="3"/>
          <c:tx>
            <c:strRef>
              <c:f>'LAB F'!$BH$4</c:f>
              <c:strCache>
                <c:ptCount val="1"/>
                <c:pt idx="0">
                  <c:v>OC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F'!$BH$6:$BH$11</c:f>
              <c:numCache>
                <c:ptCount val="6"/>
                <c:pt idx="0">
                  <c:v>0.18706666666666627</c:v>
                </c:pt>
                <c:pt idx="1">
                  <c:v>-0.6843466666666671</c:v>
                </c:pt>
                <c:pt idx="2">
                  <c:v>0.5593226666666662</c:v>
                </c:pt>
                <c:pt idx="3">
                  <c:v>-1.1009418666666675</c:v>
                </c:pt>
                <c:pt idx="4">
                  <c:v>-1.9024534933333341</c:v>
                </c:pt>
                <c:pt idx="5">
                  <c:v>-0.25536279466666745</c:v>
                </c:pt>
              </c:numCache>
            </c:numRef>
          </c:val>
          <c:smooth val="0"/>
        </c:ser>
        <c:ser>
          <c:idx val="5"/>
          <c:order val="4"/>
          <c:tx>
            <c:strRef>
              <c:f>'LAB F'!$BI$4</c:f>
              <c:strCache>
                <c:ptCount val="1"/>
                <c:pt idx="0">
                  <c:v>OC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F'!$BI$6:$BI$11</c:f>
              <c:numCache>
                <c:ptCount val="6"/>
                <c:pt idx="0">
                  <c:v>-99</c:v>
                </c:pt>
                <c:pt idx="1">
                  <c:v>-99</c:v>
                </c:pt>
                <c:pt idx="2">
                  <c:v>-99</c:v>
                </c:pt>
                <c:pt idx="3">
                  <c:v>-99</c:v>
                </c:pt>
                <c:pt idx="4">
                  <c:v>-99</c:v>
                </c:pt>
                <c:pt idx="5">
                  <c:v>-99</c:v>
                </c:pt>
              </c:numCache>
            </c:numRef>
          </c:val>
          <c:smooth val="0"/>
        </c:ser>
        <c:ser>
          <c:idx val="6"/>
          <c:order val="5"/>
          <c:tx>
            <c:strRef>
              <c:f>'LAB F'!$BJ$4</c:f>
              <c:strCache>
                <c:ptCount val="1"/>
                <c:pt idx="0">
                  <c:v>OC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F'!$BJ$6:$BJ$11</c:f>
              <c:numCache>
                <c:ptCount val="6"/>
                <c:pt idx="0">
                  <c:v>-99</c:v>
                </c:pt>
                <c:pt idx="1">
                  <c:v>-99</c:v>
                </c:pt>
                <c:pt idx="2">
                  <c:v>2.2555</c:v>
                </c:pt>
                <c:pt idx="3">
                  <c:v>-99</c:v>
                </c:pt>
                <c:pt idx="4">
                  <c:v>-99</c:v>
                </c:pt>
                <c:pt idx="5">
                  <c:v>-99</c:v>
                </c:pt>
              </c:numCache>
            </c:numRef>
          </c:val>
          <c:smooth val="0"/>
        </c:ser>
        <c:ser>
          <c:idx val="7"/>
          <c:order val="6"/>
          <c:tx>
            <c:strRef>
              <c:f>'LAB F'!$BK$4</c:f>
              <c:strCache>
                <c:ptCount val="1"/>
                <c:pt idx="0">
                  <c:v>OC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F'!$BK$6:$BK$11</c:f>
              <c:numCache>
                <c:ptCount val="6"/>
                <c:pt idx="0">
                  <c:v>-99</c:v>
                </c:pt>
                <c:pt idx="1">
                  <c:v>-99</c:v>
                </c:pt>
                <c:pt idx="2">
                  <c:v>-99</c:v>
                </c:pt>
                <c:pt idx="3">
                  <c:v>-99</c:v>
                </c:pt>
                <c:pt idx="4">
                  <c:v>-99</c:v>
                </c:pt>
                <c:pt idx="5">
                  <c:v>-99</c:v>
                </c:pt>
              </c:numCache>
            </c:numRef>
          </c:val>
          <c:smooth val="0"/>
        </c:ser>
        <c:ser>
          <c:idx val="4"/>
          <c:order val="7"/>
          <c:tx>
            <c:strRef>
              <c:f>'LAB F'!$BL$4</c:f>
              <c:strCache>
                <c:ptCount val="1"/>
                <c:pt idx="0">
                  <c:v>OC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F'!$BL$6:$BL$11</c:f>
              <c:numCache>
                <c:ptCount val="6"/>
                <c:pt idx="0">
                  <c:v>-99</c:v>
                </c:pt>
                <c:pt idx="1">
                  <c:v>-99</c:v>
                </c:pt>
                <c:pt idx="2">
                  <c:v>-99</c:v>
                </c:pt>
                <c:pt idx="3">
                  <c:v>-99</c:v>
                </c:pt>
                <c:pt idx="4">
                  <c:v>-1.9024534933333341</c:v>
                </c:pt>
                <c:pt idx="5">
                  <c:v>-99</c:v>
                </c:pt>
              </c:numCache>
            </c:numRef>
          </c:val>
          <c:smooth val="0"/>
        </c:ser>
        <c:marker val="1"/>
        <c:axId val="64177509"/>
        <c:axId val="40726670"/>
      </c:lineChart>
      <c:catAx>
        <c:axId val="64177509"/>
        <c:scaling>
          <c:orientation val="minMax"/>
        </c:scaling>
        <c:axPos val="b"/>
        <c:delete val="0"/>
        <c:numFmt formatCode="General" sourceLinked="1"/>
        <c:majorTickMark val="out"/>
        <c:minorTickMark val="none"/>
        <c:tickLblPos val="low"/>
        <c:crossAx val="40726670"/>
        <c:crosses val="autoZero"/>
        <c:auto val="1"/>
        <c:lblOffset val="100"/>
        <c:noMultiLvlLbl val="0"/>
      </c:catAx>
      <c:valAx>
        <c:axId val="40726670"/>
        <c:scaling>
          <c:orientation val="minMax"/>
          <c:max val="3"/>
          <c:min val="-3"/>
        </c:scaling>
        <c:axPos val="l"/>
        <c:majorGridlines/>
        <c:delete val="0"/>
        <c:numFmt formatCode="General" sourceLinked="1"/>
        <c:majorTickMark val="out"/>
        <c:minorTickMark val="none"/>
        <c:tickLblPos val="nextTo"/>
        <c:crossAx val="64177509"/>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TGC</a:t>
            </a:r>
          </a:p>
        </c:rich>
      </c:tx>
      <c:layout/>
      <c:spPr>
        <a:noFill/>
        <a:ln>
          <a:noFill/>
        </a:ln>
      </c:spPr>
    </c:title>
    <c:plotArea>
      <c:layout/>
      <c:lineChart>
        <c:grouping val="standard"/>
        <c:varyColors val="0"/>
        <c:ser>
          <c:idx val="0"/>
          <c:order val="0"/>
          <c:tx>
            <c:strRef>
              <c:f>'LAB G'!$X$4</c:f>
              <c:strCache>
                <c:ptCount val="1"/>
                <c:pt idx="0">
                  <c:v>TGCyi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G'!$X$6:$X$18</c:f>
              <c:numCache>
                <c:ptCount val="13"/>
                <c:pt idx="0">
                  <c:v>0.8962</c:v>
                </c:pt>
                <c:pt idx="1">
                  <c:v>-0.3454</c:v>
                </c:pt>
                <c:pt idx="2">
                  <c:v>0.7547</c:v>
                </c:pt>
                <c:pt idx="3">
                  <c:v>0.4851</c:v>
                </c:pt>
                <c:pt idx="4">
                  <c:v>0.7055</c:v>
                </c:pt>
                <c:pt idx="5">
                  <c:v>0.6655</c:v>
                </c:pt>
                <c:pt idx="6">
                  <c:v>1.5349</c:v>
                </c:pt>
                <c:pt idx="7">
                  <c:v>0.0714</c:v>
                </c:pt>
                <c:pt idx="8">
                  <c:v>-0.4178</c:v>
                </c:pt>
                <c:pt idx="9">
                  <c:v>0.5256</c:v>
                </c:pt>
                <c:pt idx="10">
                  <c:v>-1.5288</c:v>
                </c:pt>
                <c:pt idx="11">
                  <c:v>0.5119</c:v>
                </c:pt>
                <c:pt idx="12">
                  <c:v>-0.7593</c:v>
                </c:pt>
              </c:numCache>
            </c:numRef>
          </c:val>
          <c:smooth val="0"/>
        </c:ser>
        <c:ser>
          <c:idx val="1"/>
          <c:order val="1"/>
          <c:tx>
            <c:strRef>
              <c:f>'LAB G'!$Y$4</c:f>
              <c:strCache>
                <c:ptCount val="1"/>
                <c:pt idx="0">
                  <c:v>TGC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G'!$Y$6:$Y$18</c:f>
              <c:numCache>
                <c:ptCount val="13"/>
                <c:pt idx="0">
                  <c:v>0.17924</c:v>
                </c:pt>
                <c:pt idx="1">
                  <c:v>0.07431200000000002</c:v>
                </c:pt>
                <c:pt idx="2">
                  <c:v>0.21038960000000004</c:v>
                </c:pt>
                <c:pt idx="3">
                  <c:v>0.26533168000000007</c:v>
                </c:pt>
                <c:pt idx="4">
                  <c:v>0.3533653440000001</c:v>
                </c:pt>
                <c:pt idx="5">
                  <c:v>0.41579227520000006</c:v>
                </c:pt>
                <c:pt idx="6">
                  <c:v>0.6396138201600001</c:v>
                </c:pt>
                <c:pt idx="7">
                  <c:v>0.5259710561280001</c:v>
                </c:pt>
                <c:pt idx="8">
                  <c:v>0.33721684490240006</c:v>
                </c:pt>
                <c:pt idx="9">
                  <c:v>0.37489347592192007</c:v>
                </c:pt>
                <c:pt idx="10">
                  <c:v>-0.005845219262463952</c:v>
                </c:pt>
                <c:pt idx="11">
                  <c:v>0.09770382459002885</c:v>
                </c:pt>
                <c:pt idx="12">
                  <c:v>-0.07369694032797691</c:v>
                </c:pt>
              </c:numCache>
            </c:numRef>
          </c:val>
          <c:smooth val="0"/>
        </c:ser>
        <c:ser>
          <c:idx val="2"/>
          <c:order val="2"/>
          <c:tx>
            <c:strRef>
              <c:f>'LAB G'!$Z$4</c:f>
              <c:strCache>
                <c:ptCount val="1"/>
                <c:pt idx="0">
                  <c:v>TGC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G'!$Z$6:$Z$18</c:f>
              <c:numCache>
                <c:ptCount val="13"/>
                <c:pt idx="0">
                  <c:v>0.5273733333333334</c:v>
                </c:pt>
                <c:pt idx="1">
                  <c:v>0.3528186666666667</c:v>
                </c:pt>
                <c:pt idx="2">
                  <c:v>0.4331949333333334</c:v>
                </c:pt>
                <c:pt idx="3">
                  <c:v>0.4435759466666668</c:v>
                </c:pt>
                <c:pt idx="4">
                  <c:v>0.49596075733333345</c:v>
                </c:pt>
                <c:pt idx="5">
                  <c:v>0.5298686058666668</c:v>
                </c:pt>
                <c:pt idx="6">
                  <c:v>0.7308748846933335</c:v>
                </c:pt>
                <c:pt idx="7">
                  <c:v>0.5989799077546668</c:v>
                </c:pt>
                <c:pt idx="8">
                  <c:v>0.39562392620373343</c:v>
                </c:pt>
                <c:pt idx="9">
                  <c:v>0.42161914096298675</c:v>
                </c:pt>
                <c:pt idx="10">
                  <c:v>0.0315353127703894</c:v>
                </c:pt>
                <c:pt idx="11">
                  <c:v>0.12760825021631153</c:v>
                </c:pt>
                <c:pt idx="12">
                  <c:v>-0.04977339982695077</c:v>
                </c:pt>
              </c:numCache>
            </c:numRef>
          </c:val>
          <c:smooth val="0"/>
        </c:ser>
        <c:ser>
          <c:idx val="3"/>
          <c:order val="3"/>
          <c:tx>
            <c:strRef>
              <c:f>'LAB G'!$AA$4</c:f>
              <c:strCache>
                <c:ptCount val="1"/>
                <c:pt idx="0">
                  <c:v>TGC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G'!$AA$6:$AA$18</c:f>
              <c:numCache>
                <c:ptCount val="13"/>
                <c:pt idx="0">
                  <c:v>0.46103333333333335</c:v>
                </c:pt>
                <c:pt idx="1">
                  <c:v>-0.8727733333333334</c:v>
                </c:pt>
                <c:pt idx="2">
                  <c:v>0.4018813333333333</c:v>
                </c:pt>
                <c:pt idx="3">
                  <c:v>0.051905066666666555</c:v>
                </c:pt>
                <c:pt idx="4">
                  <c:v>0.26192405333333324</c:v>
                </c:pt>
                <c:pt idx="5">
                  <c:v>0.16953924266666653</c:v>
                </c:pt>
                <c:pt idx="6">
                  <c:v>1.005031394133333</c:v>
                </c:pt>
                <c:pt idx="7">
                  <c:v>-0.6594748846933335</c:v>
                </c:pt>
                <c:pt idx="8">
                  <c:v>-1.0167799077546669</c:v>
                </c:pt>
                <c:pt idx="9">
                  <c:v>0.12997607379626652</c:v>
                </c:pt>
                <c:pt idx="10">
                  <c:v>-1.9504191409629867</c:v>
                </c:pt>
                <c:pt idx="11">
                  <c:v>0.4803646872296106</c:v>
                </c:pt>
                <c:pt idx="12">
                  <c:v>-0.8869082502163115</c:v>
                </c:pt>
              </c:numCache>
            </c:numRef>
          </c:val>
          <c:smooth val="0"/>
        </c:ser>
        <c:ser>
          <c:idx val="5"/>
          <c:order val="4"/>
          <c:tx>
            <c:strRef>
              <c:f>'LAB G'!$AB$4</c:f>
              <c:strCache>
                <c:ptCount val="1"/>
                <c:pt idx="0">
                  <c:v>TGC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G'!$AB$6:$AB$18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6"/>
          <c:order val="5"/>
          <c:tx>
            <c:strRef>
              <c:f>'LAB G'!$AC$4</c:f>
              <c:strCache>
                <c:ptCount val="1"/>
                <c:pt idx="0">
                  <c:v>TGC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G'!$AC$6:$AC$18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7"/>
          <c:order val="6"/>
          <c:tx>
            <c:strRef>
              <c:f>'LAB G'!$AD$4</c:f>
              <c:strCache>
                <c:ptCount val="1"/>
                <c:pt idx="0">
                  <c:v>TGC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G'!$AD$6:$AD$18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4"/>
          <c:order val="7"/>
          <c:tx>
            <c:strRef>
              <c:f>'LAB G'!$AE$4</c:f>
              <c:strCache>
                <c:ptCount val="1"/>
                <c:pt idx="0">
                  <c:v>TGC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G'!$AE$6:$AE$18</c:f>
              <c:numCache>
                <c:ptCount val="13"/>
                <c:pt idx="0">
                  <c:v>-99</c:v>
                </c:pt>
                <c:pt idx="1">
                  <c:v>-99</c:v>
                </c:pt>
                <c:pt idx="2">
                  <c:v>-99</c:v>
                </c:pt>
                <c:pt idx="3">
                  <c:v>-99</c:v>
                </c:pt>
                <c:pt idx="4">
                  <c:v>-99</c:v>
                </c:pt>
                <c:pt idx="5">
                  <c:v>-99</c:v>
                </c:pt>
                <c:pt idx="6">
                  <c:v>-99</c:v>
                </c:pt>
                <c:pt idx="7">
                  <c:v>-99</c:v>
                </c:pt>
                <c:pt idx="8">
                  <c:v>-99</c:v>
                </c:pt>
                <c:pt idx="9">
                  <c:v>-99</c:v>
                </c:pt>
                <c:pt idx="10">
                  <c:v>-1.9504191409629867</c:v>
                </c:pt>
                <c:pt idx="11">
                  <c:v>-99</c:v>
                </c:pt>
                <c:pt idx="12">
                  <c:v>-99</c:v>
                </c:pt>
              </c:numCache>
            </c:numRef>
          </c:val>
          <c:smooth val="0"/>
        </c:ser>
        <c:marker val="1"/>
        <c:axId val="30995711"/>
        <c:axId val="10525944"/>
      </c:lineChart>
      <c:catAx>
        <c:axId val="30995711"/>
        <c:scaling>
          <c:orientation val="minMax"/>
        </c:scaling>
        <c:axPos val="b"/>
        <c:delete val="0"/>
        <c:numFmt formatCode="General" sourceLinked="1"/>
        <c:majorTickMark val="out"/>
        <c:minorTickMark val="none"/>
        <c:tickLblPos val="low"/>
        <c:crossAx val="10525944"/>
        <c:crosses val="autoZero"/>
        <c:auto val="1"/>
        <c:lblOffset val="100"/>
        <c:noMultiLvlLbl val="0"/>
      </c:catAx>
      <c:valAx>
        <c:axId val="10525944"/>
        <c:scaling>
          <c:orientation val="minMax"/>
          <c:max val="3"/>
          <c:min val="-3"/>
        </c:scaling>
        <c:axPos val="l"/>
        <c:majorGridlines/>
        <c:delete val="0"/>
        <c:numFmt formatCode="General" sourceLinked="1"/>
        <c:majorTickMark val="out"/>
        <c:minorTickMark val="none"/>
        <c:tickLblPos val="nextTo"/>
        <c:crossAx val="30995711"/>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TLC</a:t>
            </a:r>
          </a:p>
        </c:rich>
      </c:tx>
      <c:layout/>
      <c:spPr>
        <a:noFill/>
        <a:ln>
          <a:noFill/>
        </a:ln>
      </c:spPr>
    </c:title>
    <c:plotArea>
      <c:layout/>
      <c:lineChart>
        <c:grouping val="standard"/>
        <c:varyColors val="0"/>
        <c:ser>
          <c:idx val="0"/>
          <c:order val="0"/>
          <c:tx>
            <c:strRef>
              <c:f>'LAB G'!$AI$4</c:f>
              <c:strCache>
                <c:ptCount val="1"/>
                <c:pt idx="0">
                  <c:v>TLCyi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G'!$AI$6:$AI$18</c:f>
              <c:numCache>
                <c:ptCount val="13"/>
                <c:pt idx="0">
                  <c:v>-1.0527</c:v>
                </c:pt>
                <c:pt idx="1">
                  <c:v>0.0983</c:v>
                </c:pt>
                <c:pt idx="2">
                  <c:v>-0.4219</c:v>
                </c:pt>
                <c:pt idx="3">
                  <c:v>-0.8511</c:v>
                </c:pt>
                <c:pt idx="4">
                  <c:v>-0.7143</c:v>
                </c:pt>
                <c:pt idx="5">
                  <c:v>1.0993</c:v>
                </c:pt>
                <c:pt idx="6">
                  <c:v>0.1681</c:v>
                </c:pt>
                <c:pt idx="7">
                  <c:v>-1.3386</c:v>
                </c:pt>
                <c:pt idx="8">
                  <c:v>-1.9697</c:v>
                </c:pt>
                <c:pt idx="9">
                  <c:v>-1.7997</c:v>
                </c:pt>
                <c:pt idx="10">
                  <c:v>-1.346</c:v>
                </c:pt>
                <c:pt idx="11">
                  <c:v>-0.7224</c:v>
                </c:pt>
                <c:pt idx="12">
                  <c:v>-0.379</c:v>
                </c:pt>
              </c:numCache>
            </c:numRef>
          </c:val>
          <c:smooth val="0"/>
        </c:ser>
        <c:ser>
          <c:idx val="1"/>
          <c:order val="1"/>
          <c:tx>
            <c:strRef>
              <c:f>'LAB G'!$AJ$4</c:f>
              <c:strCache>
                <c:ptCount val="1"/>
                <c:pt idx="0">
                  <c:v>TLC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G'!$AJ$6:$AJ$18</c:f>
              <c:numCache>
                <c:ptCount val="13"/>
                <c:pt idx="0">
                  <c:v>-0.21054</c:v>
                </c:pt>
                <c:pt idx="1">
                  <c:v>-0.14877200000000002</c:v>
                </c:pt>
                <c:pt idx="2">
                  <c:v>-0.2033976</c:v>
                </c:pt>
                <c:pt idx="3">
                  <c:v>-0.33293808</c:v>
                </c:pt>
                <c:pt idx="4">
                  <c:v>-0.40921046400000005</c:v>
                </c:pt>
                <c:pt idx="5">
                  <c:v>-0.10750837120000006</c:v>
                </c:pt>
                <c:pt idx="6">
                  <c:v>-0.052386696960000055</c:v>
                </c:pt>
                <c:pt idx="7">
                  <c:v>-0.30962935756800003</c:v>
                </c:pt>
                <c:pt idx="8">
                  <c:v>-0.6416434860544</c:v>
                </c:pt>
                <c:pt idx="9">
                  <c:v>-0.87325478884352</c:v>
                </c:pt>
                <c:pt idx="10">
                  <c:v>-0.967803831074816</c:v>
                </c:pt>
                <c:pt idx="11">
                  <c:v>-0.9187230648598529</c:v>
                </c:pt>
                <c:pt idx="12">
                  <c:v>-0.8107784518878823</c:v>
                </c:pt>
              </c:numCache>
            </c:numRef>
          </c:val>
          <c:smooth val="0"/>
        </c:ser>
        <c:ser>
          <c:idx val="2"/>
          <c:order val="2"/>
          <c:tx>
            <c:strRef>
              <c:f>'LAB G'!$AK$4</c:f>
              <c:strCache>
                <c:ptCount val="1"/>
                <c:pt idx="0">
                  <c:v>TLC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G'!$AK$6:$AK$18</c:f>
              <c:numCache>
                <c:ptCount val="13"/>
                <c:pt idx="0">
                  <c:v>-0.5775533333333334</c:v>
                </c:pt>
                <c:pt idx="1">
                  <c:v>-0.4423826666666667</c:v>
                </c:pt>
                <c:pt idx="2">
                  <c:v>-0.4382861333333334</c:v>
                </c:pt>
                <c:pt idx="3">
                  <c:v>-0.5208489066666667</c:v>
                </c:pt>
                <c:pt idx="4">
                  <c:v>-0.5595391253333334</c:v>
                </c:pt>
                <c:pt idx="5">
                  <c:v>-0.22777130026666675</c:v>
                </c:pt>
                <c:pt idx="6">
                  <c:v>-0.1485970402133334</c:v>
                </c:pt>
                <c:pt idx="7">
                  <c:v>-0.3865976321706667</c:v>
                </c:pt>
                <c:pt idx="8">
                  <c:v>-0.7032181057365334</c:v>
                </c:pt>
                <c:pt idx="9">
                  <c:v>-0.9225144845892268</c:v>
                </c:pt>
                <c:pt idx="10">
                  <c:v>-1.0072115876713816</c:v>
                </c:pt>
                <c:pt idx="11">
                  <c:v>-0.9502492701371054</c:v>
                </c:pt>
                <c:pt idx="12">
                  <c:v>-0.8359994161096843</c:v>
                </c:pt>
              </c:numCache>
            </c:numRef>
          </c:val>
          <c:smooth val="0"/>
        </c:ser>
        <c:ser>
          <c:idx val="3"/>
          <c:order val="3"/>
          <c:tx>
            <c:strRef>
              <c:f>'LAB G'!$AL$4</c:f>
              <c:strCache>
                <c:ptCount val="1"/>
                <c:pt idx="0">
                  <c:v>TLC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G'!$AL$6:$AL$18</c:f>
              <c:numCache>
                <c:ptCount val="13"/>
                <c:pt idx="0">
                  <c:v>-0.5939333333333334</c:v>
                </c:pt>
                <c:pt idx="1">
                  <c:v>0.6758533333333334</c:v>
                </c:pt>
                <c:pt idx="2">
                  <c:v>0.020482666666666705</c:v>
                </c:pt>
                <c:pt idx="3">
                  <c:v>-0.4128138666666666</c:v>
                </c:pt>
                <c:pt idx="4">
                  <c:v>-0.19345109333333332</c:v>
                </c:pt>
                <c:pt idx="5">
                  <c:v>1.6588391253333334</c:v>
                </c:pt>
                <c:pt idx="6">
                  <c:v>0.3958713002666667</c:v>
                </c:pt>
                <c:pt idx="7">
                  <c:v>-1.1900029597866666</c:v>
                </c:pt>
                <c:pt idx="8">
                  <c:v>-1.5831023678293332</c:v>
                </c:pt>
                <c:pt idx="9">
                  <c:v>-1.0964818942634666</c:v>
                </c:pt>
                <c:pt idx="10">
                  <c:v>-0.4234855154107733</c:v>
                </c:pt>
                <c:pt idx="11">
                  <c:v>0.2848115876713816</c:v>
                </c:pt>
                <c:pt idx="12">
                  <c:v>0.5712492701371054</c:v>
                </c:pt>
              </c:numCache>
            </c:numRef>
          </c:val>
          <c:smooth val="0"/>
        </c:ser>
        <c:ser>
          <c:idx val="5"/>
          <c:order val="4"/>
          <c:tx>
            <c:strRef>
              <c:f>'LAB G'!$AM$4</c:f>
              <c:strCache>
                <c:ptCount val="1"/>
                <c:pt idx="0">
                  <c:v>TLC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G'!$AM$6:$AM$18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6"/>
          <c:order val="5"/>
          <c:tx>
            <c:strRef>
              <c:f>'LAB G'!$AN$4</c:f>
              <c:strCache>
                <c:ptCount val="1"/>
                <c:pt idx="0">
                  <c:v>TLC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G'!$AN$6:$AN$18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7"/>
          <c:order val="6"/>
          <c:tx>
            <c:strRef>
              <c:f>'LAB G'!$AO$4</c:f>
              <c:strCache>
                <c:ptCount val="1"/>
                <c:pt idx="0">
                  <c:v>TLC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G'!$AO$6:$AO$18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4"/>
          <c:order val="7"/>
          <c:tx>
            <c:strRef>
              <c:f>'LAB G'!$AP$4</c:f>
              <c:strCache>
                <c:ptCount val="1"/>
                <c:pt idx="0">
                  <c:v>TLC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G'!$AP$6:$AP$18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marker val="1"/>
        <c:axId val="27624633"/>
        <c:axId val="47295106"/>
      </c:lineChart>
      <c:catAx>
        <c:axId val="27624633"/>
        <c:scaling>
          <c:orientation val="minMax"/>
        </c:scaling>
        <c:axPos val="b"/>
        <c:delete val="0"/>
        <c:numFmt formatCode="General" sourceLinked="1"/>
        <c:majorTickMark val="out"/>
        <c:minorTickMark val="none"/>
        <c:tickLblPos val="low"/>
        <c:crossAx val="47295106"/>
        <c:crosses val="autoZero"/>
        <c:auto val="1"/>
        <c:lblOffset val="100"/>
        <c:noMultiLvlLbl val="0"/>
      </c:catAx>
      <c:valAx>
        <c:axId val="47295106"/>
        <c:scaling>
          <c:orientation val="minMax"/>
          <c:max val="3"/>
          <c:min val="-3"/>
        </c:scaling>
        <c:axPos val="l"/>
        <c:majorGridlines/>
        <c:delete val="0"/>
        <c:numFmt formatCode="General" sourceLinked="1"/>
        <c:majorTickMark val="out"/>
        <c:minorTickMark val="none"/>
        <c:tickLblPos val="nextTo"/>
        <c:crossAx val="27624633"/>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R2TC</a:t>
            </a:r>
          </a:p>
        </c:rich>
      </c:tx>
      <c:layout/>
      <c:spPr>
        <a:noFill/>
        <a:ln>
          <a:noFill/>
        </a:ln>
      </c:spPr>
    </c:title>
    <c:plotArea>
      <c:layout/>
      <c:lineChart>
        <c:grouping val="standard"/>
        <c:varyColors val="0"/>
        <c:ser>
          <c:idx val="0"/>
          <c:order val="0"/>
          <c:tx>
            <c:strRef>
              <c:f>'LAB G'!$AT$4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G'!$AT$6:$AT$18</c:f>
              <c:numCache>
                <c:ptCount val="13"/>
                <c:pt idx="0">
                  <c:v>-1.2613</c:v>
                </c:pt>
                <c:pt idx="1">
                  <c:v>-1.4441</c:v>
                </c:pt>
                <c:pt idx="2">
                  <c:v>-1.1201</c:v>
                </c:pt>
                <c:pt idx="3">
                  <c:v>-0.2859</c:v>
                </c:pt>
                <c:pt idx="4">
                  <c:v>0.7072</c:v>
                </c:pt>
                <c:pt idx="5">
                  <c:v>1.1116</c:v>
                </c:pt>
                <c:pt idx="6">
                  <c:v>0.971</c:v>
                </c:pt>
                <c:pt idx="7">
                  <c:v>1.2377</c:v>
                </c:pt>
                <c:pt idx="8">
                  <c:v>3.046</c:v>
                </c:pt>
                <c:pt idx="9">
                  <c:v>-1.9773</c:v>
                </c:pt>
                <c:pt idx="10">
                  <c:v>0.5511</c:v>
                </c:pt>
                <c:pt idx="11">
                  <c:v>-0.8307</c:v>
                </c:pt>
                <c:pt idx="12">
                  <c:v>0.0737</c:v>
                </c:pt>
              </c:numCache>
            </c:numRef>
          </c:val>
          <c:smooth val="0"/>
        </c:ser>
        <c:ser>
          <c:idx val="1"/>
          <c:order val="1"/>
          <c:tx>
            <c:strRef>
              <c:f>'LAB G'!$AU$4</c:f>
              <c:strCache>
                <c:ptCount val="1"/>
                <c:pt idx="0">
                  <c:v>R2TC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G'!$AU$6:$AU$18</c:f>
              <c:numCache>
                <c:ptCount val="13"/>
                <c:pt idx="0">
                  <c:v>-0.25226000000000004</c:v>
                </c:pt>
                <c:pt idx="1">
                  <c:v>-0.49062800000000006</c:v>
                </c:pt>
                <c:pt idx="2">
                  <c:v>-0.6165224000000001</c:v>
                </c:pt>
                <c:pt idx="3">
                  <c:v>-0.5503979200000001</c:v>
                </c:pt>
                <c:pt idx="4">
                  <c:v>-0.2988783360000001</c:v>
                </c:pt>
                <c:pt idx="5">
                  <c:v>-0.016782668800000095</c:v>
                </c:pt>
                <c:pt idx="6">
                  <c:v>0.18077386495999995</c:v>
                </c:pt>
                <c:pt idx="7">
                  <c:v>0.392159091968</c:v>
                </c:pt>
                <c:pt idx="8">
                  <c:v>0.9229272735744</c:v>
                </c:pt>
                <c:pt idx="9">
                  <c:v>0.34288181885951996</c:v>
                </c:pt>
                <c:pt idx="10">
                  <c:v>0.38452545508761604</c:v>
                </c:pt>
                <c:pt idx="11">
                  <c:v>0.14148036407009285</c:v>
                </c:pt>
                <c:pt idx="12">
                  <c:v>0.12792429125607427</c:v>
                </c:pt>
              </c:numCache>
            </c:numRef>
          </c:val>
          <c:smooth val="0"/>
        </c:ser>
        <c:ser>
          <c:idx val="2"/>
          <c:order val="2"/>
          <c:tx>
            <c:strRef>
              <c:f>'LAB G'!$AV$4</c:f>
              <c:strCache>
                <c:ptCount val="1"/>
                <c:pt idx="0">
                  <c:v>R2TC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G'!$AV$6:$AV$18</c:f>
              <c:numCache>
                <c:ptCount val="13"/>
                <c:pt idx="0">
                  <c:v>-1.2723933333333335</c:v>
                </c:pt>
                <c:pt idx="1">
                  <c:v>-1.3067346666666668</c:v>
                </c:pt>
                <c:pt idx="2">
                  <c:v>-1.2694077333333336</c:v>
                </c:pt>
                <c:pt idx="3">
                  <c:v>-1.072706186666667</c:v>
                </c:pt>
                <c:pt idx="4">
                  <c:v>-0.7167249493333336</c:v>
                </c:pt>
                <c:pt idx="5">
                  <c:v>-0.351059959466667</c:v>
                </c:pt>
                <c:pt idx="6">
                  <c:v>-0.08664796757333362</c:v>
                </c:pt>
                <c:pt idx="7">
                  <c:v>0.17822162594133312</c:v>
                </c:pt>
                <c:pt idx="8">
                  <c:v>0.7517773007530665</c:v>
                </c:pt>
                <c:pt idx="9">
                  <c:v>0.21029276090367982</c:v>
                </c:pt>
                <c:pt idx="10">
                  <c:v>0.2784542087229439</c:v>
                </c:pt>
                <c:pt idx="11">
                  <c:v>0.05662336697835513</c:v>
                </c:pt>
                <c:pt idx="12">
                  <c:v>0.060038693582684106</c:v>
                </c:pt>
              </c:numCache>
            </c:numRef>
          </c:val>
          <c:smooth val="0"/>
        </c:ser>
        <c:ser>
          <c:idx val="3"/>
          <c:order val="3"/>
          <c:tx>
            <c:strRef>
              <c:f>'LAB G'!$AW$4</c:f>
              <c:strCache>
                <c:ptCount val="1"/>
                <c:pt idx="0">
                  <c:v>R2TC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G'!$AW$6:$AW$18</c:f>
              <c:numCache>
                <c:ptCount val="13"/>
                <c:pt idx="0">
                  <c:v>0.013866666666666472</c:v>
                </c:pt>
                <c:pt idx="1">
                  <c:v>-0.17170666666666645</c:v>
                </c:pt>
                <c:pt idx="2">
                  <c:v>0.18663466666666673</c:v>
                </c:pt>
                <c:pt idx="3">
                  <c:v>0.9835077333333335</c:v>
                </c:pt>
                <c:pt idx="4">
                  <c:v>1.779906186666667</c:v>
                </c:pt>
                <c:pt idx="5">
                  <c:v>1.8283249493333336</c:v>
                </c:pt>
                <c:pt idx="6">
                  <c:v>1.3220599594666669</c:v>
                </c:pt>
                <c:pt idx="7">
                  <c:v>1.3243479675733336</c:v>
                </c:pt>
                <c:pt idx="8">
                  <c:v>2.8677783740586666</c:v>
                </c:pt>
                <c:pt idx="9">
                  <c:v>-2.7290773007530666</c:v>
                </c:pt>
                <c:pt idx="10">
                  <c:v>0.3408072390963202</c:v>
                </c:pt>
                <c:pt idx="11">
                  <c:v>-1.109154208722944</c:v>
                </c:pt>
                <c:pt idx="12">
                  <c:v>0.017076633021644874</c:v>
                </c:pt>
              </c:numCache>
            </c:numRef>
          </c:val>
          <c:smooth val="0"/>
        </c:ser>
        <c:ser>
          <c:idx val="5"/>
          <c:order val="4"/>
          <c:tx>
            <c:strRef>
              <c:f>'LAB G'!$AX$4</c:f>
              <c:strCache>
                <c:ptCount val="1"/>
                <c:pt idx="0">
                  <c:v>R2TC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G'!$AX$6:$AX$18</c:f>
              <c:numCache>
                <c:ptCount val="13"/>
                <c:pt idx="0">
                  <c:v>-99</c:v>
                </c:pt>
                <c:pt idx="1">
                  <c:v>-99</c:v>
                </c:pt>
                <c:pt idx="2">
                  <c:v>-99</c:v>
                </c:pt>
                <c:pt idx="3">
                  <c:v>-99</c:v>
                </c:pt>
                <c:pt idx="4">
                  <c:v>-99</c:v>
                </c:pt>
                <c:pt idx="5">
                  <c:v>-99</c:v>
                </c:pt>
                <c:pt idx="6">
                  <c:v>-99</c:v>
                </c:pt>
                <c:pt idx="7">
                  <c:v>-99</c:v>
                </c:pt>
                <c:pt idx="8">
                  <c:v>2.244221625941333</c:v>
                </c:pt>
                <c:pt idx="9">
                  <c:v>-1.3142226992469332</c:v>
                </c:pt>
                <c:pt idx="10">
                  <c:v>-99</c:v>
                </c:pt>
                <c:pt idx="11">
                  <c:v>-99</c:v>
                </c:pt>
                <c:pt idx="12">
                  <c:v>-99</c:v>
                </c:pt>
              </c:numCache>
            </c:numRef>
          </c:val>
          <c:smooth val="0"/>
        </c:ser>
        <c:ser>
          <c:idx val="6"/>
          <c:order val="5"/>
          <c:tx>
            <c:strRef>
              <c:f>'LAB G'!$AY$4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G'!$AY$6:$AY$18</c:f>
              <c:numCache>
                <c:ptCount val="13"/>
                <c:pt idx="0">
                  <c:v>-99</c:v>
                </c:pt>
                <c:pt idx="1">
                  <c:v>-99</c:v>
                </c:pt>
                <c:pt idx="2">
                  <c:v>-99</c:v>
                </c:pt>
                <c:pt idx="3">
                  <c:v>-99</c:v>
                </c:pt>
                <c:pt idx="4">
                  <c:v>-99</c:v>
                </c:pt>
                <c:pt idx="5">
                  <c:v>-99</c:v>
                </c:pt>
                <c:pt idx="6">
                  <c:v>-99</c:v>
                </c:pt>
                <c:pt idx="7">
                  <c:v>-99</c:v>
                </c:pt>
                <c:pt idx="8">
                  <c:v>3.046</c:v>
                </c:pt>
                <c:pt idx="9">
                  <c:v>-99</c:v>
                </c:pt>
                <c:pt idx="10">
                  <c:v>-99</c:v>
                </c:pt>
                <c:pt idx="11">
                  <c:v>-99</c:v>
                </c:pt>
                <c:pt idx="12">
                  <c:v>-99</c:v>
                </c:pt>
              </c:numCache>
            </c:numRef>
          </c:val>
          <c:smooth val="0"/>
        </c:ser>
        <c:ser>
          <c:idx val="7"/>
          <c:order val="6"/>
          <c:tx>
            <c:strRef>
              <c:f>'LAB G'!$AZ$4</c:f>
              <c:strCache>
                <c:ptCount val="1"/>
                <c:pt idx="0">
                  <c:v>R2TC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G'!$AZ$6:$AZ$18</c:f>
              <c:numCache>
                <c:ptCount val="13"/>
                <c:pt idx="0">
                  <c:v>-99</c:v>
                </c:pt>
                <c:pt idx="1">
                  <c:v>-99</c:v>
                </c:pt>
                <c:pt idx="2">
                  <c:v>-99</c:v>
                </c:pt>
                <c:pt idx="3">
                  <c:v>-99</c:v>
                </c:pt>
                <c:pt idx="4">
                  <c:v>-99</c:v>
                </c:pt>
                <c:pt idx="5">
                  <c:v>-99</c:v>
                </c:pt>
                <c:pt idx="6">
                  <c:v>-99</c:v>
                </c:pt>
                <c:pt idx="7">
                  <c:v>-99</c:v>
                </c:pt>
                <c:pt idx="8">
                  <c:v>2.8677783740586666</c:v>
                </c:pt>
                <c:pt idx="9">
                  <c:v>-2.7290773007530666</c:v>
                </c:pt>
                <c:pt idx="10">
                  <c:v>-99</c:v>
                </c:pt>
                <c:pt idx="11">
                  <c:v>-99</c:v>
                </c:pt>
                <c:pt idx="12">
                  <c:v>-99</c:v>
                </c:pt>
              </c:numCache>
            </c:numRef>
          </c:val>
          <c:smooth val="0"/>
        </c:ser>
        <c:ser>
          <c:idx val="4"/>
          <c:order val="7"/>
          <c:tx>
            <c:strRef>
              <c:f>'LAB G'!$BA$4</c:f>
              <c:strCache>
                <c:ptCount val="1"/>
                <c:pt idx="0">
                  <c:v>R2TC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G'!$BA$6:$BA$18</c:f>
              <c:numCache>
                <c:ptCount val="13"/>
                <c:pt idx="0">
                  <c:v>-99</c:v>
                </c:pt>
                <c:pt idx="1">
                  <c:v>-99</c:v>
                </c:pt>
                <c:pt idx="2">
                  <c:v>-99</c:v>
                </c:pt>
                <c:pt idx="3">
                  <c:v>-99</c:v>
                </c:pt>
                <c:pt idx="4">
                  <c:v>1.779906186666667</c:v>
                </c:pt>
                <c:pt idx="5">
                  <c:v>1.8283249493333336</c:v>
                </c:pt>
                <c:pt idx="6">
                  <c:v>-99</c:v>
                </c:pt>
                <c:pt idx="7">
                  <c:v>-99</c:v>
                </c:pt>
                <c:pt idx="8">
                  <c:v>-99</c:v>
                </c:pt>
                <c:pt idx="9">
                  <c:v>-99</c:v>
                </c:pt>
                <c:pt idx="10">
                  <c:v>-99</c:v>
                </c:pt>
                <c:pt idx="11">
                  <c:v>-99</c:v>
                </c:pt>
                <c:pt idx="12">
                  <c:v>-99</c:v>
                </c:pt>
              </c:numCache>
            </c:numRef>
          </c:val>
          <c:smooth val="0"/>
        </c:ser>
        <c:marker val="1"/>
        <c:axId val="23002771"/>
        <c:axId val="5698348"/>
      </c:lineChart>
      <c:catAx>
        <c:axId val="23002771"/>
        <c:scaling>
          <c:orientation val="minMax"/>
        </c:scaling>
        <c:axPos val="b"/>
        <c:delete val="0"/>
        <c:numFmt formatCode="General" sourceLinked="1"/>
        <c:majorTickMark val="out"/>
        <c:minorTickMark val="none"/>
        <c:tickLblPos val="low"/>
        <c:crossAx val="5698348"/>
        <c:crosses val="autoZero"/>
        <c:auto val="1"/>
        <c:lblOffset val="100"/>
        <c:noMultiLvlLbl val="0"/>
      </c:catAx>
      <c:valAx>
        <c:axId val="5698348"/>
        <c:scaling>
          <c:orientation val="minMax"/>
          <c:max val="4"/>
          <c:min val="-3"/>
        </c:scaling>
        <c:axPos val="l"/>
        <c:majorGridlines/>
        <c:delete val="0"/>
        <c:numFmt formatCode="General" sourceLinked="1"/>
        <c:majorTickMark val="out"/>
        <c:minorTickMark val="none"/>
        <c:tickLblPos val="nextTo"/>
        <c:crossAx val="23002771"/>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OC</a:t>
            </a:r>
          </a:p>
        </c:rich>
      </c:tx>
      <c:layout/>
      <c:spPr>
        <a:noFill/>
        <a:ln>
          <a:noFill/>
        </a:ln>
      </c:spPr>
    </c:title>
    <c:plotArea>
      <c:layout/>
      <c:lineChart>
        <c:grouping val="standard"/>
        <c:varyColors val="0"/>
        <c:ser>
          <c:idx val="0"/>
          <c:order val="0"/>
          <c:tx>
            <c:strRef>
              <c:f>'LAB G'!$BE$4</c:f>
              <c:strCache>
                <c:ptCount val="1"/>
                <c:pt idx="0">
                  <c:v>OCyi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G'!$BE$6:$BE$18</c:f>
              <c:numCache>
                <c:ptCount val="13"/>
                <c:pt idx="0">
                  <c:v>-0.4151</c:v>
                </c:pt>
                <c:pt idx="1">
                  <c:v>-0.5331</c:v>
                </c:pt>
                <c:pt idx="2">
                  <c:v>1.147</c:v>
                </c:pt>
                <c:pt idx="3">
                  <c:v>0.5338</c:v>
                </c:pt>
                <c:pt idx="4">
                  <c:v>-0.7071</c:v>
                </c:pt>
                <c:pt idx="5">
                  <c:v>0.6198</c:v>
                </c:pt>
                <c:pt idx="6">
                  <c:v>0.1266</c:v>
                </c:pt>
                <c:pt idx="7">
                  <c:v>-0.9666</c:v>
                </c:pt>
                <c:pt idx="8">
                  <c:v>-1.3168</c:v>
                </c:pt>
                <c:pt idx="9">
                  <c:v>-1.3746</c:v>
                </c:pt>
                <c:pt idx="10">
                  <c:v>0.032</c:v>
                </c:pt>
                <c:pt idx="11">
                  <c:v>2.3545</c:v>
                </c:pt>
                <c:pt idx="12">
                  <c:v>0.7806</c:v>
                </c:pt>
              </c:numCache>
            </c:numRef>
          </c:val>
          <c:smooth val="0"/>
        </c:ser>
        <c:ser>
          <c:idx val="1"/>
          <c:order val="1"/>
          <c:tx>
            <c:strRef>
              <c:f>'LAB G'!$BF$4</c:f>
              <c:strCache>
                <c:ptCount val="1"/>
                <c:pt idx="0">
                  <c:v>OC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G'!$BF$6:$BF$18</c:f>
              <c:numCache>
                <c:ptCount val="13"/>
                <c:pt idx="0">
                  <c:v>-0.08302000000000001</c:v>
                </c:pt>
                <c:pt idx="1">
                  <c:v>-0.17303600000000002</c:v>
                </c:pt>
                <c:pt idx="2">
                  <c:v>0.0909712</c:v>
                </c:pt>
                <c:pt idx="3">
                  <c:v>0.17953696000000002</c:v>
                </c:pt>
                <c:pt idx="4">
                  <c:v>0.002209568000000023</c:v>
                </c:pt>
                <c:pt idx="5">
                  <c:v>0.12572765440000003</c:v>
                </c:pt>
                <c:pt idx="6">
                  <c:v>0.12590212352000002</c:v>
                </c:pt>
                <c:pt idx="7">
                  <c:v>-0.092598301184</c:v>
                </c:pt>
                <c:pt idx="8">
                  <c:v>-0.3374386409472</c:v>
                </c:pt>
                <c:pt idx="9">
                  <c:v>-0.54487091275776</c:v>
                </c:pt>
                <c:pt idx="10">
                  <c:v>-0.429496730206208</c:v>
                </c:pt>
                <c:pt idx="11">
                  <c:v>0.12730261583503355</c:v>
                </c:pt>
                <c:pt idx="12">
                  <c:v>0.25796209266802683</c:v>
                </c:pt>
              </c:numCache>
            </c:numRef>
          </c:val>
          <c:smooth val="0"/>
        </c:ser>
        <c:ser>
          <c:idx val="2"/>
          <c:order val="2"/>
          <c:tx>
            <c:strRef>
              <c:f>'LAB G'!$BG$4</c:f>
              <c:strCache>
                <c:ptCount val="1"/>
                <c:pt idx="0">
                  <c:v>OC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G'!$BG$6:$BG$18</c:f>
              <c:numCache>
                <c:ptCount val="13"/>
                <c:pt idx="0">
                  <c:v>-0.03000666666666668</c:v>
                </c:pt>
                <c:pt idx="1">
                  <c:v>-0.13062533333333334</c:v>
                </c:pt>
                <c:pt idx="2">
                  <c:v>0.12489973333333335</c:v>
                </c:pt>
                <c:pt idx="3">
                  <c:v>0.2066797866666667</c:v>
                </c:pt>
                <c:pt idx="4">
                  <c:v>0.02392382933333337</c:v>
                </c:pt>
                <c:pt idx="5">
                  <c:v>0.1430990634666667</c:v>
                </c:pt>
                <c:pt idx="6">
                  <c:v>0.13979925077333338</c:v>
                </c:pt>
                <c:pt idx="7">
                  <c:v>-0.08148059938133331</c:v>
                </c:pt>
                <c:pt idx="8">
                  <c:v>-0.32854447950506666</c:v>
                </c:pt>
                <c:pt idx="9">
                  <c:v>-0.5377555836040533</c:v>
                </c:pt>
                <c:pt idx="10">
                  <c:v>-0.42380446688324264</c:v>
                </c:pt>
                <c:pt idx="11">
                  <c:v>0.13185642649340584</c:v>
                </c:pt>
                <c:pt idx="12">
                  <c:v>0.26160514119472467</c:v>
                </c:pt>
              </c:numCache>
            </c:numRef>
          </c:val>
          <c:smooth val="0"/>
        </c:ser>
        <c:ser>
          <c:idx val="3"/>
          <c:order val="3"/>
          <c:tx>
            <c:strRef>
              <c:f>'LAB G'!$BH$4</c:f>
              <c:strCache>
                <c:ptCount val="1"/>
                <c:pt idx="0">
                  <c:v>OC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G'!$BH$6:$BH$18</c:f>
              <c:numCache>
                <c:ptCount val="13"/>
                <c:pt idx="0">
                  <c:v>-0.48136666666666666</c:v>
                </c:pt>
                <c:pt idx="1">
                  <c:v>-0.5030933333333334</c:v>
                </c:pt>
                <c:pt idx="2">
                  <c:v>1.2776253333333334</c:v>
                </c:pt>
                <c:pt idx="3">
                  <c:v>0.4089002666666667</c:v>
                </c:pt>
                <c:pt idx="4">
                  <c:v>-0.9137797866666666</c:v>
                </c:pt>
                <c:pt idx="5">
                  <c:v>0.5958761706666666</c:v>
                </c:pt>
                <c:pt idx="6">
                  <c:v>-0.016499063466666714</c:v>
                </c:pt>
                <c:pt idx="7">
                  <c:v>-1.1063992507733333</c:v>
                </c:pt>
                <c:pt idx="8">
                  <c:v>-1.2353194006186667</c:v>
                </c:pt>
                <c:pt idx="9">
                  <c:v>-1.0460555204949333</c:v>
                </c:pt>
                <c:pt idx="10">
                  <c:v>0.5697555836040533</c:v>
                </c:pt>
                <c:pt idx="11">
                  <c:v>2.7783044668832426</c:v>
                </c:pt>
                <c:pt idx="12">
                  <c:v>0.6487435735065941</c:v>
                </c:pt>
              </c:numCache>
            </c:numRef>
          </c:val>
          <c:smooth val="0"/>
        </c:ser>
        <c:ser>
          <c:idx val="5"/>
          <c:order val="4"/>
          <c:tx>
            <c:strRef>
              <c:f>'LAB G'!$BI$4</c:f>
              <c:strCache>
                <c:ptCount val="1"/>
                <c:pt idx="0">
                  <c:v>OC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G'!$BI$6:$BI$18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6"/>
          <c:order val="5"/>
          <c:tx>
            <c:strRef>
              <c:f>'LAB G'!$BJ$4</c:f>
              <c:strCache>
                <c:ptCount val="1"/>
                <c:pt idx="0">
                  <c:v>OC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G'!$BJ$6:$BJ$18</c:f>
              <c:numCache>
                <c:ptCount val="13"/>
                <c:pt idx="0">
                  <c:v>-99</c:v>
                </c:pt>
                <c:pt idx="1">
                  <c:v>-99</c:v>
                </c:pt>
                <c:pt idx="2">
                  <c:v>-99</c:v>
                </c:pt>
                <c:pt idx="3">
                  <c:v>-99</c:v>
                </c:pt>
                <c:pt idx="4">
                  <c:v>-99</c:v>
                </c:pt>
                <c:pt idx="5">
                  <c:v>-99</c:v>
                </c:pt>
                <c:pt idx="6">
                  <c:v>-99</c:v>
                </c:pt>
                <c:pt idx="7">
                  <c:v>-99</c:v>
                </c:pt>
                <c:pt idx="8">
                  <c:v>-99</c:v>
                </c:pt>
                <c:pt idx="9">
                  <c:v>-99</c:v>
                </c:pt>
                <c:pt idx="10">
                  <c:v>-99</c:v>
                </c:pt>
                <c:pt idx="11">
                  <c:v>2.3545</c:v>
                </c:pt>
                <c:pt idx="12">
                  <c:v>-99</c:v>
                </c:pt>
              </c:numCache>
            </c:numRef>
          </c:val>
          <c:smooth val="0"/>
        </c:ser>
        <c:ser>
          <c:idx val="7"/>
          <c:order val="6"/>
          <c:tx>
            <c:strRef>
              <c:f>'LAB G'!$BK$4</c:f>
              <c:strCache>
                <c:ptCount val="1"/>
                <c:pt idx="0">
                  <c:v>OC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G'!$BK$6:$BK$18</c:f>
              <c:numCache>
                <c:ptCount val="13"/>
                <c:pt idx="0">
                  <c:v>-99</c:v>
                </c:pt>
                <c:pt idx="1">
                  <c:v>-99</c:v>
                </c:pt>
                <c:pt idx="2">
                  <c:v>-99</c:v>
                </c:pt>
                <c:pt idx="3">
                  <c:v>-99</c:v>
                </c:pt>
                <c:pt idx="4">
                  <c:v>-99</c:v>
                </c:pt>
                <c:pt idx="5">
                  <c:v>-99</c:v>
                </c:pt>
                <c:pt idx="6">
                  <c:v>-99</c:v>
                </c:pt>
                <c:pt idx="7">
                  <c:v>-99</c:v>
                </c:pt>
                <c:pt idx="8">
                  <c:v>-99</c:v>
                </c:pt>
                <c:pt idx="9">
                  <c:v>-99</c:v>
                </c:pt>
                <c:pt idx="10">
                  <c:v>-99</c:v>
                </c:pt>
                <c:pt idx="11">
                  <c:v>2.7783044668832426</c:v>
                </c:pt>
                <c:pt idx="12">
                  <c:v>-99</c:v>
                </c:pt>
              </c:numCache>
            </c:numRef>
          </c:val>
          <c:smooth val="0"/>
        </c:ser>
        <c:ser>
          <c:idx val="4"/>
          <c:order val="7"/>
          <c:tx>
            <c:strRef>
              <c:f>'LAB G'!$BL$4</c:f>
              <c:strCache>
                <c:ptCount val="1"/>
                <c:pt idx="0">
                  <c:v>OC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G'!$BL$6:$BL$18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marker val="1"/>
        <c:axId val="51285133"/>
        <c:axId val="58913014"/>
      </c:lineChart>
      <c:catAx>
        <c:axId val="51285133"/>
        <c:scaling>
          <c:orientation val="minMax"/>
        </c:scaling>
        <c:axPos val="b"/>
        <c:delete val="0"/>
        <c:numFmt formatCode="General" sourceLinked="1"/>
        <c:majorTickMark val="out"/>
        <c:minorTickMark val="none"/>
        <c:tickLblPos val="low"/>
        <c:crossAx val="58913014"/>
        <c:crosses val="autoZero"/>
        <c:auto val="1"/>
        <c:lblOffset val="100"/>
        <c:noMultiLvlLbl val="0"/>
      </c:catAx>
      <c:valAx>
        <c:axId val="58913014"/>
        <c:scaling>
          <c:orientation val="minMax"/>
          <c:max val="3"/>
          <c:min val="-3"/>
        </c:scaling>
        <c:axPos val="l"/>
        <c:majorGridlines/>
        <c:delete val="0"/>
        <c:numFmt formatCode="General" sourceLinked="1"/>
        <c:majorTickMark val="out"/>
        <c:minorTickMark val="none"/>
        <c:tickLblPos val="nextTo"/>
        <c:crossAx val="51285133"/>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R2TC</a:t>
            </a:r>
          </a:p>
        </c:rich>
      </c:tx>
      <c:layout/>
      <c:spPr>
        <a:noFill/>
        <a:ln>
          <a:noFill/>
        </a:ln>
      </c:spPr>
    </c:title>
    <c:plotArea>
      <c:layout/>
      <c:lineChart>
        <c:grouping val="standard"/>
        <c:varyColors val="0"/>
        <c:ser>
          <c:idx val="0"/>
          <c:order val="0"/>
          <c:tx>
            <c:strRef>
              <c:f>'LAB G'!$AT$4</c:f>
              <c:strCache>
                <c:ptCount val="1"/>
                <c:pt idx="0">
                  <c:v>R2TCyi   </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G'!$AT$6:$AT$18</c:f>
              <c:numCache>
                <c:ptCount val="13"/>
                <c:pt idx="0">
                  <c:v>-1.2613</c:v>
                </c:pt>
                <c:pt idx="1">
                  <c:v>-1.4441</c:v>
                </c:pt>
                <c:pt idx="2">
                  <c:v>-1.1201</c:v>
                </c:pt>
                <c:pt idx="3">
                  <c:v>-0.2859</c:v>
                </c:pt>
                <c:pt idx="4">
                  <c:v>0.7072</c:v>
                </c:pt>
                <c:pt idx="5">
                  <c:v>1.1116</c:v>
                </c:pt>
                <c:pt idx="6">
                  <c:v>0.971</c:v>
                </c:pt>
                <c:pt idx="7">
                  <c:v>1.2377</c:v>
                </c:pt>
                <c:pt idx="8">
                  <c:v>3.046</c:v>
                </c:pt>
                <c:pt idx="9">
                  <c:v>-1.9773</c:v>
                </c:pt>
                <c:pt idx="10">
                  <c:v>0.5511</c:v>
                </c:pt>
                <c:pt idx="11">
                  <c:v>-0.8307</c:v>
                </c:pt>
                <c:pt idx="12">
                  <c:v>0.0737</c:v>
                </c:pt>
              </c:numCache>
            </c:numRef>
          </c:val>
          <c:smooth val="0"/>
        </c:ser>
        <c:ser>
          <c:idx val="6"/>
          <c:order val="1"/>
          <c:tx>
            <c:strRef>
              <c:f>'LAB G'!$AY$4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G'!$AY$6:$AY$18</c:f>
              <c:numCache>
                <c:ptCount val="13"/>
                <c:pt idx="0">
                  <c:v>-99</c:v>
                </c:pt>
                <c:pt idx="1">
                  <c:v>-99</c:v>
                </c:pt>
                <c:pt idx="2">
                  <c:v>-99</c:v>
                </c:pt>
                <c:pt idx="3">
                  <c:v>-99</c:v>
                </c:pt>
                <c:pt idx="4">
                  <c:v>-99</c:v>
                </c:pt>
                <c:pt idx="5">
                  <c:v>-99</c:v>
                </c:pt>
                <c:pt idx="6">
                  <c:v>-99</c:v>
                </c:pt>
                <c:pt idx="7">
                  <c:v>-99</c:v>
                </c:pt>
                <c:pt idx="8">
                  <c:v>3.046</c:v>
                </c:pt>
                <c:pt idx="9">
                  <c:v>-99</c:v>
                </c:pt>
                <c:pt idx="10">
                  <c:v>-99</c:v>
                </c:pt>
                <c:pt idx="11">
                  <c:v>-99</c:v>
                </c:pt>
                <c:pt idx="12">
                  <c:v>-99</c:v>
                </c:pt>
              </c:numCache>
            </c:numRef>
          </c:val>
          <c:smooth val="0"/>
        </c:ser>
        <c:marker val="1"/>
        <c:axId val="60455079"/>
        <c:axId val="7224800"/>
      </c:lineChart>
      <c:catAx>
        <c:axId val="60455079"/>
        <c:scaling>
          <c:orientation val="minMax"/>
        </c:scaling>
        <c:axPos val="b"/>
        <c:delete val="0"/>
        <c:numFmt formatCode="General" sourceLinked="1"/>
        <c:majorTickMark val="out"/>
        <c:minorTickMark val="none"/>
        <c:tickLblPos val="low"/>
        <c:crossAx val="7224800"/>
        <c:crosses val="autoZero"/>
        <c:auto val="1"/>
        <c:lblOffset val="100"/>
        <c:noMultiLvlLbl val="0"/>
      </c:catAx>
      <c:valAx>
        <c:axId val="7224800"/>
        <c:scaling>
          <c:orientation val="minMax"/>
          <c:max val="4"/>
          <c:min val="-3"/>
        </c:scaling>
        <c:axPos val="l"/>
        <c:majorGridlines/>
        <c:delete val="0"/>
        <c:numFmt formatCode="General" sourceLinked="1"/>
        <c:majorTickMark val="out"/>
        <c:minorTickMark val="none"/>
        <c:tickLblPos val="nextTo"/>
        <c:crossAx val="60455079"/>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R2TC</a:t>
            </a:r>
          </a:p>
        </c:rich>
      </c:tx>
      <c:layout/>
      <c:spPr>
        <a:noFill/>
        <a:ln>
          <a:noFill/>
        </a:ln>
      </c:spPr>
    </c:title>
    <c:plotArea>
      <c:layout/>
      <c:lineChart>
        <c:grouping val="standard"/>
        <c:varyColors val="0"/>
        <c:ser>
          <c:idx val="0"/>
          <c:order val="0"/>
          <c:tx>
            <c:strRef>
              <c:f>'LAB G'!$AT$4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G'!$AT$6:$AT$18</c:f>
              <c:numCache>
                <c:ptCount val="13"/>
                <c:pt idx="0">
                  <c:v>-1.2613</c:v>
                </c:pt>
                <c:pt idx="1">
                  <c:v>-1.4441</c:v>
                </c:pt>
                <c:pt idx="2">
                  <c:v>-1.1201</c:v>
                </c:pt>
                <c:pt idx="3">
                  <c:v>-0.2859</c:v>
                </c:pt>
                <c:pt idx="4">
                  <c:v>0.7072</c:v>
                </c:pt>
                <c:pt idx="5">
                  <c:v>1.1116</c:v>
                </c:pt>
                <c:pt idx="6">
                  <c:v>0.971</c:v>
                </c:pt>
                <c:pt idx="7">
                  <c:v>1.2377</c:v>
                </c:pt>
                <c:pt idx="8">
                  <c:v>3.046</c:v>
                </c:pt>
                <c:pt idx="9">
                  <c:v>-1.9773</c:v>
                </c:pt>
                <c:pt idx="10">
                  <c:v>0.5511</c:v>
                </c:pt>
                <c:pt idx="11">
                  <c:v>-0.8307</c:v>
                </c:pt>
                <c:pt idx="12">
                  <c:v>0.0737</c:v>
                </c:pt>
              </c:numCache>
            </c:numRef>
          </c:val>
          <c:smooth val="0"/>
        </c:ser>
        <c:ser>
          <c:idx val="1"/>
          <c:order val="1"/>
          <c:tx>
            <c:strRef>
              <c:f>'LAB G'!$AU$4</c:f>
              <c:strCache>
                <c:ptCount val="1"/>
                <c:pt idx="0">
                  <c:v>R2TC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G'!$AU$6:$AU$18</c:f>
              <c:numCache>
                <c:ptCount val="13"/>
                <c:pt idx="0">
                  <c:v>-0.25226000000000004</c:v>
                </c:pt>
                <c:pt idx="1">
                  <c:v>-0.49062800000000006</c:v>
                </c:pt>
                <c:pt idx="2">
                  <c:v>-0.6165224000000001</c:v>
                </c:pt>
                <c:pt idx="3">
                  <c:v>-0.5503979200000001</c:v>
                </c:pt>
                <c:pt idx="4">
                  <c:v>-0.2988783360000001</c:v>
                </c:pt>
                <c:pt idx="5">
                  <c:v>-0.016782668800000095</c:v>
                </c:pt>
                <c:pt idx="6">
                  <c:v>0.18077386495999995</c:v>
                </c:pt>
                <c:pt idx="7">
                  <c:v>0.392159091968</c:v>
                </c:pt>
                <c:pt idx="8">
                  <c:v>0.9229272735744</c:v>
                </c:pt>
                <c:pt idx="9">
                  <c:v>0.34288181885951996</c:v>
                </c:pt>
                <c:pt idx="10">
                  <c:v>0.38452545508761604</c:v>
                </c:pt>
                <c:pt idx="11">
                  <c:v>0.14148036407009285</c:v>
                </c:pt>
                <c:pt idx="12">
                  <c:v>0.12792429125607427</c:v>
                </c:pt>
              </c:numCache>
            </c:numRef>
          </c:val>
          <c:smooth val="0"/>
        </c:ser>
        <c:ser>
          <c:idx val="2"/>
          <c:order val="2"/>
          <c:tx>
            <c:strRef>
              <c:f>'LAB G'!$AV$4</c:f>
              <c:strCache>
                <c:ptCount val="1"/>
                <c:pt idx="0">
                  <c:v>R2TC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G'!$AV$6:$AV$18</c:f>
              <c:numCache>
                <c:ptCount val="13"/>
                <c:pt idx="0">
                  <c:v>-1.2723933333333335</c:v>
                </c:pt>
                <c:pt idx="1">
                  <c:v>-1.3067346666666668</c:v>
                </c:pt>
                <c:pt idx="2">
                  <c:v>-1.2694077333333336</c:v>
                </c:pt>
                <c:pt idx="3">
                  <c:v>-1.072706186666667</c:v>
                </c:pt>
                <c:pt idx="4">
                  <c:v>-0.7167249493333336</c:v>
                </c:pt>
                <c:pt idx="5">
                  <c:v>-0.351059959466667</c:v>
                </c:pt>
                <c:pt idx="6">
                  <c:v>-0.08664796757333362</c:v>
                </c:pt>
                <c:pt idx="7">
                  <c:v>0.17822162594133312</c:v>
                </c:pt>
                <c:pt idx="8">
                  <c:v>0.7517773007530665</c:v>
                </c:pt>
                <c:pt idx="9">
                  <c:v>0.21029276090367982</c:v>
                </c:pt>
                <c:pt idx="10">
                  <c:v>0.2784542087229439</c:v>
                </c:pt>
                <c:pt idx="11">
                  <c:v>0.05662336697835513</c:v>
                </c:pt>
                <c:pt idx="12">
                  <c:v>0.060038693582684106</c:v>
                </c:pt>
              </c:numCache>
            </c:numRef>
          </c:val>
          <c:smooth val="0"/>
        </c:ser>
        <c:ser>
          <c:idx val="6"/>
          <c:order val="3"/>
          <c:tx>
            <c:strRef>
              <c:f>'LAB G'!$AY$4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G'!$AY$6:$AY$18</c:f>
              <c:numCache>
                <c:ptCount val="13"/>
                <c:pt idx="0">
                  <c:v>-99</c:v>
                </c:pt>
                <c:pt idx="1">
                  <c:v>-99</c:v>
                </c:pt>
                <c:pt idx="2">
                  <c:v>-99</c:v>
                </c:pt>
                <c:pt idx="3">
                  <c:v>-99</c:v>
                </c:pt>
                <c:pt idx="4">
                  <c:v>-99</c:v>
                </c:pt>
                <c:pt idx="5">
                  <c:v>-99</c:v>
                </c:pt>
                <c:pt idx="6">
                  <c:v>-99</c:v>
                </c:pt>
                <c:pt idx="7">
                  <c:v>-99</c:v>
                </c:pt>
                <c:pt idx="8">
                  <c:v>3.046</c:v>
                </c:pt>
                <c:pt idx="9">
                  <c:v>-99</c:v>
                </c:pt>
                <c:pt idx="10">
                  <c:v>-99</c:v>
                </c:pt>
                <c:pt idx="11">
                  <c:v>-99</c:v>
                </c:pt>
                <c:pt idx="12">
                  <c:v>-99</c:v>
                </c:pt>
              </c:numCache>
            </c:numRef>
          </c:val>
          <c:smooth val="0"/>
        </c:ser>
        <c:marker val="1"/>
        <c:axId val="65023201"/>
        <c:axId val="48337898"/>
      </c:lineChart>
      <c:catAx>
        <c:axId val="65023201"/>
        <c:scaling>
          <c:orientation val="minMax"/>
        </c:scaling>
        <c:axPos val="b"/>
        <c:delete val="0"/>
        <c:numFmt formatCode="General" sourceLinked="1"/>
        <c:majorTickMark val="out"/>
        <c:minorTickMark val="none"/>
        <c:tickLblPos val="low"/>
        <c:crossAx val="48337898"/>
        <c:crosses val="autoZero"/>
        <c:auto val="1"/>
        <c:lblOffset val="100"/>
        <c:noMultiLvlLbl val="0"/>
      </c:catAx>
      <c:valAx>
        <c:axId val="48337898"/>
        <c:scaling>
          <c:orientation val="minMax"/>
          <c:max val="4"/>
          <c:min val="-3"/>
        </c:scaling>
        <c:axPos val="l"/>
        <c:majorGridlines/>
        <c:delete val="0"/>
        <c:numFmt formatCode="General" sourceLinked="1"/>
        <c:majorTickMark val="out"/>
        <c:minorTickMark val="none"/>
        <c:tickLblPos val="nextTo"/>
        <c:crossAx val="65023201"/>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R2TC</a:t>
            </a:r>
          </a:p>
        </c:rich>
      </c:tx>
      <c:layout/>
      <c:spPr>
        <a:noFill/>
        <a:ln>
          <a:noFill/>
        </a:ln>
      </c:spPr>
    </c:title>
    <c:plotArea>
      <c:layout/>
      <c:lineChart>
        <c:grouping val="standard"/>
        <c:varyColors val="0"/>
        <c:ser>
          <c:idx val="0"/>
          <c:order val="0"/>
          <c:tx>
            <c:strRef>
              <c:f>'LAB G'!$AT$4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FF"/>
                </a:solidFill>
              </a:ln>
            </c:spPr>
          </c:marker>
          <c:val>
            <c:numRef>
              <c:f>'LAB G'!$AT$6:$AT$18</c:f>
              <c:numCache>
                <c:ptCount val="13"/>
                <c:pt idx="0">
                  <c:v>-1.2613</c:v>
                </c:pt>
                <c:pt idx="1">
                  <c:v>-1.4441</c:v>
                </c:pt>
                <c:pt idx="2">
                  <c:v>-1.1201</c:v>
                </c:pt>
                <c:pt idx="3">
                  <c:v>-0.2859</c:v>
                </c:pt>
                <c:pt idx="4">
                  <c:v>0.7072</c:v>
                </c:pt>
                <c:pt idx="5">
                  <c:v>1.1116</c:v>
                </c:pt>
                <c:pt idx="6">
                  <c:v>0.971</c:v>
                </c:pt>
                <c:pt idx="7">
                  <c:v>1.2377</c:v>
                </c:pt>
                <c:pt idx="8">
                  <c:v>3.046</c:v>
                </c:pt>
                <c:pt idx="9">
                  <c:v>-1.9773</c:v>
                </c:pt>
                <c:pt idx="10">
                  <c:v>0.5511</c:v>
                </c:pt>
                <c:pt idx="11">
                  <c:v>-0.8307</c:v>
                </c:pt>
                <c:pt idx="12">
                  <c:v>0.0737</c:v>
                </c:pt>
              </c:numCache>
            </c:numRef>
          </c:val>
          <c:smooth val="0"/>
        </c:ser>
        <c:ser>
          <c:idx val="1"/>
          <c:order val="1"/>
          <c:tx>
            <c:strRef>
              <c:f>'LAB G'!$AU$4</c:f>
              <c:strCache>
                <c:ptCount val="1"/>
                <c:pt idx="0">
                  <c:v>R2TC Ziv1</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G'!$AU$6:$AU$18</c:f>
              <c:numCache>
                <c:ptCount val="13"/>
                <c:pt idx="0">
                  <c:v>-0.25226000000000004</c:v>
                </c:pt>
                <c:pt idx="1">
                  <c:v>-0.49062800000000006</c:v>
                </c:pt>
                <c:pt idx="2">
                  <c:v>-0.6165224000000001</c:v>
                </c:pt>
                <c:pt idx="3">
                  <c:v>-0.5503979200000001</c:v>
                </c:pt>
                <c:pt idx="4">
                  <c:v>-0.2988783360000001</c:v>
                </c:pt>
                <c:pt idx="5">
                  <c:v>-0.016782668800000095</c:v>
                </c:pt>
                <c:pt idx="6">
                  <c:v>0.18077386495999995</c:v>
                </c:pt>
                <c:pt idx="7">
                  <c:v>0.392159091968</c:v>
                </c:pt>
                <c:pt idx="8">
                  <c:v>0.9229272735744</c:v>
                </c:pt>
                <c:pt idx="9">
                  <c:v>0.34288181885951996</c:v>
                </c:pt>
                <c:pt idx="10">
                  <c:v>0.38452545508761604</c:v>
                </c:pt>
                <c:pt idx="11">
                  <c:v>0.14148036407009285</c:v>
                </c:pt>
                <c:pt idx="12">
                  <c:v>0.12792429125607427</c:v>
                </c:pt>
              </c:numCache>
            </c:numRef>
          </c:val>
          <c:smooth val="0"/>
        </c:ser>
        <c:ser>
          <c:idx val="2"/>
          <c:order val="2"/>
          <c:tx>
            <c:strRef>
              <c:f>'LAB G'!$AV$4</c:f>
              <c:strCache>
                <c:ptCount val="1"/>
                <c:pt idx="0">
                  <c:v>R2TC Ziv2</c:v>
                </c:pt>
              </c:strCache>
            </c:strRef>
          </c:tx>
          <c:spPr>
            <a:ln w="127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G'!$AV$6:$AV$18</c:f>
              <c:numCache>
                <c:ptCount val="13"/>
                <c:pt idx="0">
                  <c:v>-1.2723933333333335</c:v>
                </c:pt>
                <c:pt idx="1">
                  <c:v>-1.3067346666666668</c:v>
                </c:pt>
                <c:pt idx="2">
                  <c:v>-1.2694077333333336</c:v>
                </c:pt>
                <c:pt idx="3">
                  <c:v>-1.072706186666667</c:v>
                </c:pt>
                <c:pt idx="4">
                  <c:v>-0.7167249493333336</c:v>
                </c:pt>
                <c:pt idx="5">
                  <c:v>-0.351059959466667</c:v>
                </c:pt>
                <c:pt idx="6">
                  <c:v>-0.08664796757333362</c:v>
                </c:pt>
                <c:pt idx="7">
                  <c:v>0.17822162594133312</c:v>
                </c:pt>
                <c:pt idx="8">
                  <c:v>0.7517773007530665</c:v>
                </c:pt>
                <c:pt idx="9">
                  <c:v>0.21029276090367982</c:v>
                </c:pt>
                <c:pt idx="10">
                  <c:v>0.2784542087229439</c:v>
                </c:pt>
                <c:pt idx="11">
                  <c:v>0.05662336697835513</c:v>
                </c:pt>
                <c:pt idx="12">
                  <c:v>0.060038693582684106</c:v>
                </c:pt>
              </c:numCache>
            </c:numRef>
          </c:val>
          <c:smooth val="0"/>
        </c:ser>
        <c:ser>
          <c:idx val="3"/>
          <c:order val="3"/>
          <c:tx>
            <c:strRef>
              <c:f>'LAB G'!$AW$4</c:f>
              <c:strCache>
                <c:ptCount val="1"/>
                <c:pt idx="0">
                  <c:v>R2TC ei</c:v>
                </c:pt>
              </c:strCache>
            </c:strRef>
          </c:tx>
          <c:spPr>
            <a:ln w="3175">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G'!$AW$6:$AW$18</c:f>
              <c:numCache>
                <c:ptCount val="13"/>
                <c:pt idx="0">
                  <c:v>0.013866666666666472</c:v>
                </c:pt>
                <c:pt idx="1">
                  <c:v>-0.17170666666666645</c:v>
                </c:pt>
                <c:pt idx="2">
                  <c:v>0.18663466666666673</c:v>
                </c:pt>
                <c:pt idx="3">
                  <c:v>0.9835077333333335</c:v>
                </c:pt>
                <c:pt idx="4">
                  <c:v>1.779906186666667</c:v>
                </c:pt>
                <c:pt idx="5">
                  <c:v>1.8283249493333336</c:v>
                </c:pt>
                <c:pt idx="6">
                  <c:v>1.3220599594666669</c:v>
                </c:pt>
                <c:pt idx="7">
                  <c:v>1.3243479675733336</c:v>
                </c:pt>
                <c:pt idx="8">
                  <c:v>2.8677783740586666</c:v>
                </c:pt>
                <c:pt idx="9">
                  <c:v>-2.7290773007530666</c:v>
                </c:pt>
                <c:pt idx="10">
                  <c:v>0.3408072390963202</c:v>
                </c:pt>
                <c:pt idx="11">
                  <c:v>-1.109154208722944</c:v>
                </c:pt>
                <c:pt idx="12">
                  <c:v>0.017076633021644874</c:v>
                </c:pt>
              </c:numCache>
            </c:numRef>
          </c:val>
          <c:smooth val="0"/>
        </c:ser>
        <c:ser>
          <c:idx val="6"/>
          <c:order val="4"/>
          <c:tx>
            <c:strRef>
              <c:f>'LAB G'!$AY$4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G'!$AY$6:$AY$18</c:f>
              <c:numCache>
                <c:ptCount val="13"/>
                <c:pt idx="0">
                  <c:v>-99</c:v>
                </c:pt>
                <c:pt idx="1">
                  <c:v>-99</c:v>
                </c:pt>
                <c:pt idx="2">
                  <c:v>-99</c:v>
                </c:pt>
                <c:pt idx="3">
                  <c:v>-99</c:v>
                </c:pt>
                <c:pt idx="4">
                  <c:v>-99</c:v>
                </c:pt>
                <c:pt idx="5">
                  <c:v>-99</c:v>
                </c:pt>
                <c:pt idx="6">
                  <c:v>-99</c:v>
                </c:pt>
                <c:pt idx="7">
                  <c:v>-99</c:v>
                </c:pt>
                <c:pt idx="8">
                  <c:v>3.046</c:v>
                </c:pt>
                <c:pt idx="9">
                  <c:v>-99</c:v>
                </c:pt>
                <c:pt idx="10">
                  <c:v>-99</c:v>
                </c:pt>
                <c:pt idx="11">
                  <c:v>-99</c:v>
                </c:pt>
                <c:pt idx="12">
                  <c:v>-99</c:v>
                </c:pt>
              </c:numCache>
            </c:numRef>
          </c:val>
          <c:smooth val="0"/>
        </c:ser>
        <c:marker val="1"/>
        <c:axId val="32387899"/>
        <c:axId val="23055636"/>
      </c:lineChart>
      <c:catAx>
        <c:axId val="32387899"/>
        <c:scaling>
          <c:orientation val="minMax"/>
        </c:scaling>
        <c:axPos val="b"/>
        <c:delete val="0"/>
        <c:numFmt formatCode="General" sourceLinked="1"/>
        <c:majorTickMark val="out"/>
        <c:minorTickMark val="none"/>
        <c:tickLblPos val="low"/>
        <c:crossAx val="23055636"/>
        <c:crosses val="autoZero"/>
        <c:auto val="1"/>
        <c:lblOffset val="100"/>
        <c:noMultiLvlLbl val="0"/>
      </c:catAx>
      <c:valAx>
        <c:axId val="23055636"/>
        <c:scaling>
          <c:orientation val="minMax"/>
          <c:max val="4"/>
          <c:min val="-3"/>
        </c:scaling>
        <c:axPos val="l"/>
        <c:majorGridlines/>
        <c:delete val="0"/>
        <c:numFmt formatCode="General" sourceLinked="1"/>
        <c:majorTickMark val="out"/>
        <c:minorTickMark val="none"/>
        <c:tickLblPos val="nextTo"/>
        <c:crossAx val="32387899"/>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R2TC</a:t>
            </a:r>
          </a:p>
        </c:rich>
      </c:tx>
      <c:layout/>
      <c:spPr>
        <a:noFill/>
        <a:ln>
          <a:noFill/>
        </a:ln>
      </c:spPr>
    </c:title>
    <c:plotArea>
      <c:layout/>
      <c:lineChart>
        <c:grouping val="standard"/>
        <c:varyColors val="0"/>
        <c:ser>
          <c:idx val="0"/>
          <c:order val="0"/>
          <c:tx>
            <c:strRef>
              <c:f>'LAB G'!$AT$4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FF"/>
                </a:solidFill>
              </a:ln>
            </c:spPr>
          </c:marker>
          <c:val>
            <c:numRef>
              <c:f>'LAB G'!$AT$6:$AT$18</c:f>
              <c:numCache>
                <c:ptCount val="13"/>
                <c:pt idx="0">
                  <c:v>-1.2613</c:v>
                </c:pt>
                <c:pt idx="1">
                  <c:v>-1.4441</c:v>
                </c:pt>
                <c:pt idx="2">
                  <c:v>-1.1201</c:v>
                </c:pt>
                <c:pt idx="3">
                  <c:v>-0.2859</c:v>
                </c:pt>
                <c:pt idx="4">
                  <c:v>0.7072</c:v>
                </c:pt>
                <c:pt idx="5">
                  <c:v>1.1116</c:v>
                </c:pt>
                <c:pt idx="6">
                  <c:v>0.971</c:v>
                </c:pt>
                <c:pt idx="7">
                  <c:v>1.2377</c:v>
                </c:pt>
                <c:pt idx="8">
                  <c:v>3.046</c:v>
                </c:pt>
                <c:pt idx="9">
                  <c:v>-1.9773</c:v>
                </c:pt>
                <c:pt idx="10">
                  <c:v>0.5511</c:v>
                </c:pt>
                <c:pt idx="11">
                  <c:v>-0.8307</c:v>
                </c:pt>
                <c:pt idx="12">
                  <c:v>0.0737</c:v>
                </c:pt>
              </c:numCache>
            </c:numRef>
          </c:val>
          <c:smooth val="0"/>
        </c:ser>
        <c:ser>
          <c:idx val="1"/>
          <c:order val="1"/>
          <c:tx>
            <c:strRef>
              <c:f>'LAB G'!$AU$4</c:f>
              <c:strCache>
                <c:ptCount val="1"/>
                <c:pt idx="0">
                  <c:v>R2TC Ziv1</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G'!$AU$6:$AU$18</c:f>
              <c:numCache>
                <c:ptCount val="13"/>
                <c:pt idx="0">
                  <c:v>-0.25226000000000004</c:v>
                </c:pt>
                <c:pt idx="1">
                  <c:v>-0.49062800000000006</c:v>
                </c:pt>
                <c:pt idx="2">
                  <c:v>-0.6165224000000001</c:v>
                </c:pt>
                <c:pt idx="3">
                  <c:v>-0.5503979200000001</c:v>
                </c:pt>
                <c:pt idx="4">
                  <c:v>-0.2988783360000001</c:v>
                </c:pt>
                <c:pt idx="5">
                  <c:v>-0.016782668800000095</c:v>
                </c:pt>
                <c:pt idx="6">
                  <c:v>0.18077386495999995</c:v>
                </c:pt>
                <c:pt idx="7">
                  <c:v>0.392159091968</c:v>
                </c:pt>
                <c:pt idx="8">
                  <c:v>0.9229272735744</c:v>
                </c:pt>
                <c:pt idx="9">
                  <c:v>0.34288181885951996</c:v>
                </c:pt>
                <c:pt idx="10">
                  <c:v>0.38452545508761604</c:v>
                </c:pt>
                <c:pt idx="11">
                  <c:v>0.14148036407009285</c:v>
                </c:pt>
                <c:pt idx="12">
                  <c:v>0.12792429125607427</c:v>
                </c:pt>
              </c:numCache>
            </c:numRef>
          </c:val>
          <c:smooth val="0"/>
        </c:ser>
        <c:ser>
          <c:idx val="2"/>
          <c:order val="2"/>
          <c:tx>
            <c:strRef>
              <c:f>'LAB G'!$AV$4</c:f>
              <c:strCache>
                <c:ptCount val="1"/>
                <c:pt idx="0">
                  <c:v>R2TC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G'!$AV$6:$AV$18</c:f>
              <c:numCache>
                <c:ptCount val="13"/>
                <c:pt idx="0">
                  <c:v>-1.2723933333333335</c:v>
                </c:pt>
                <c:pt idx="1">
                  <c:v>-1.3067346666666668</c:v>
                </c:pt>
                <c:pt idx="2">
                  <c:v>-1.2694077333333336</c:v>
                </c:pt>
                <c:pt idx="3">
                  <c:v>-1.072706186666667</c:v>
                </c:pt>
                <c:pt idx="4">
                  <c:v>-0.7167249493333336</c:v>
                </c:pt>
                <c:pt idx="5">
                  <c:v>-0.351059959466667</c:v>
                </c:pt>
                <c:pt idx="6">
                  <c:v>-0.08664796757333362</c:v>
                </c:pt>
                <c:pt idx="7">
                  <c:v>0.17822162594133312</c:v>
                </c:pt>
                <c:pt idx="8">
                  <c:v>0.7517773007530665</c:v>
                </c:pt>
                <c:pt idx="9">
                  <c:v>0.21029276090367982</c:v>
                </c:pt>
                <c:pt idx="10">
                  <c:v>0.2784542087229439</c:v>
                </c:pt>
                <c:pt idx="11">
                  <c:v>0.05662336697835513</c:v>
                </c:pt>
                <c:pt idx="12">
                  <c:v>0.060038693582684106</c:v>
                </c:pt>
              </c:numCache>
            </c:numRef>
          </c:val>
          <c:smooth val="0"/>
        </c:ser>
        <c:ser>
          <c:idx val="3"/>
          <c:order val="3"/>
          <c:tx>
            <c:strRef>
              <c:f>'LAB G'!$AW$4</c:f>
              <c:strCache>
                <c:ptCount val="1"/>
                <c:pt idx="0">
                  <c:v>R2TC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G'!$AW$6:$AW$18</c:f>
              <c:numCache>
                <c:ptCount val="13"/>
                <c:pt idx="0">
                  <c:v>0.013866666666666472</c:v>
                </c:pt>
                <c:pt idx="1">
                  <c:v>-0.17170666666666645</c:v>
                </c:pt>
                <c:pt idx="2">
                  <c:v>0.18663466666666673</c:v>
                </c:pt>
                <c:pt idx="3">
                  <c:v>0.9835077333333335</c:v>
                </c:pt>
                <c:pt idx="4">
                  <c:v>1.779906186666667</c:v>
                </c:pt>
                <c:pt idx="5">
                  <c:v>1.8283249493333336</c:v>
                </c:pt>
                <c:pt idx="6">
                  <c:v>1.3220599594666669</c:v>
                </c:pt>
                <c:pt idx="7">
                  <c:v>1.3243479675733336</c:v>
                </c:pt>
                <c:pt idx="8">
                  <c:v>2.8677783740586666</c:v>
                </c:pt>
                <c:pt idx="9">
                  <c:v>-2.7290773007530666</c:v>
                </c:pt>
                <c:pt idx="10">
                  <c:v>0.3408072390963202</c:v>
                </c:pt>
                <c:pt idx="11">
                  <c:v>-1.109154208722944</c:v>
                </c:pt>
                <c:pt idx="12">
                  <c:v>0.017076633021644874</c:v>
                </c:pt>
              </c:numCache>
            </c:numRef>
          </c:val>
          <c:smooth val="0"/>
        </c:ser>
        <c:ser>
          <c:idx val="6"/>
          <c:order val="4"/>
          <c:tx>
            <c:strRef>
              <c:f>'LAB G'!$AY$4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G'!$AY$6:$AY$18</c:f>
              <c:numCache>
                <c:ptCount val="13"/>
                <c:pt idx="0">
                  <c:v>-99</c:v>
                </c:pt>
                <c:pt idx="1">
                  <c:v>-99</c:v>
                </c:pt>
                <c:pt idx="2">
                  <c:v>-99</c:v>
                </c:pt>
                <c:pt idx="3">
                  <c:v>-99</c:v>
                </c:pt>
                <c:pt idx="4">
                  <c:v>-99</c:v>
                </c:pt>
                <c:pt idx="5">
                  <c:v>-99</c:v>
                </c:pt>
                <c:pt idx="6">
                  <c:v>-99</c:v>
                </c:pt>
                <c:pt idx="7">
                  <c:v>-99</c:v>
                </c:pt>
                <c:pt idx="8">
                  <c:v>3.046</c:v>
                </c:pt>
                <c:pt idx="9">
                  <c:v>-99</c:v>
                </c:pt>
                <c:pt idx="10">
                  <c:v>-99</c:v>
                </c:pt>
                <c:pt idx="11">
                  <c:v>-99</c:v>
                </c:pt>
                <c:pt idx="12">
                  <c:v>-99</c:v>
                </c:pt>
              </c:numCache>
            </c:numRef>
          </c:val>
          <c:smooth val="0"/>
        </c:ser>
        <c:ser>
          <c:idx val="7"/>
          <c:order val="5"/>
          <c:tx>
            <c:strRef>
              <c:f>'LAB G'!$AZ$4</c:f>
              <c:strCache>
                <c:ptCount val="1"/>
                <c:pt idx="0">
                  <c:v>R2TC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G'!$AZ$6:$AZ$18</c:f>
              <c:numCache>
                <c:ptCount val="13"/>
                <c:pt idx="0">
                  <c:v>-99</c:v>
                </c:pt>
                <c:pt idx="1">
                  <c:v>-99</c:v>
                </c:pt>
                <c:pt idx="2">
                  <c:v>-99</c:v>
                </c:pt>
                <c:pt idx="3">
                  <c:v>-99</c:v>
                </c:pt>
                <c:pt idx="4">
                  <c:v>-99</c:v>
                </c:pt>
                <c:pt idx="5">
                  <c:v>-99</c:v>
                </c:pt>
                <c:pt idx="6">
                  <c:v>-99</c:v>
                </c:pt>
                <c:pt idx="7">
                  <c:v>-99</c:v>
                </c:pt>
                <c:pt idx="8">
                  <c:v>2.8677783740586666</c:v>
                </c:pt>
                <c:pt idx="9">
                  <c:v>-2.7290773007530666</c:v>
                </c:pt>
                <c:pt idx="10">
                  <c:v>-99</c:v>
                </c:pt>
                <c:pt idx="11">
                  <c:v>-99</c:v>
                </c:pt>
                <c:pt idx="12">
                  <c:v>-99</c:v>
                </c:pt>
              </c:numCache>
            </c:numRef>
          </c:val>
          <c:smooth val="0"/>
        </c:ser>
        <c:ser>
          <c:idx val="4"/>
          <c:order val="6"/>
          <c:tx>
            <c:strRef>
              <c:f>'LAB G'!$BA$4</c:f>
              <c:strCache>
                <c:ptCount val="1"/>
                <c:pt idx="0">
                  <c:v>R2TC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G'!$BA$6:$BA$18</c:f>
              <c:numCache>
                <c:ptCount val="13"/>
                <c:pt idx="0">
                  <c:v>-99</c:v>
                </c:pt>
                <c:pt idx="1">
                  <c:v>-99</c:v>
                </c:pt>
                <c:pt idx="2">
                  <c:v>-99</c:v>
                </c:pt>
                <c:pt idx="3">
                  <c:v>-99</c:v>
                </c:pt>
                <c:pt idx="4">
                  <c:v>1.779906186666667</c:v>
                </c:pt>
                <c:pt idx="5">
                  <c:v>1.8283249493333336</c:v>
                </c:pt>
                <c:pt idx="6">
                  <c:v>-99</c:v>
                </c:pt>
                <c:pt idx="7">
                  <c:v>-99</c:v>
                </c:pt>
                <c:pt idx="8">
                  <c:v>-99</c:v>
                </c:pt>
                <c:pt idx="9">
                  <c:v>-99</c:v>
                </c:pt>
                <c:pt idx="10">
                  <c:v>-99</c:v>
                </c:pt>
                <c:pt idx="11">
                  <c:v>-99</c:v>
                </c:pt>
                <c:pt idx="12">
                  <c:v>-99</c:v>
                </c:pt>
              </c:numCache>
            </c:numRef>
          </c:val>
          <c:smooth val="0"/>
        </c:ser>
        <c:marker val="1"/>
        <c:axId val="6174133"/>
        <c:axId val="55567198"/>
      </c:lineChart>
      <c:catAx>
        <c:axId val="6174133"/>
        <c:scaling>
          <c:orientation val="minMax"/>
        </c:scaling>
        <c:axPos val="b"/>
        <c:delete val="0"/>
        <c:numFmt formatCode="General" sourceLinked="1"/>
        <c:majorTickMark val="out"/>
        <c:minorTickMark val="none"/>
        <c:tickLblPos val="low"/>
        <c:crossAx val="55567198"/>
        <c:crosses val="autoZero"/>
        <c:auto val="1"/>
        <c:lblOffset val="100"/>
        <c:noMultiLvlLbl val="0"/>
      </c:catAx>
      <c:valAx>
        <c:axId val="55567198"/>
        <c:scaling>
          <c:orientation val="minMax"/>
          <c:max val="4"/>
          <c:min val="-3"/>
        </c:scaling>
        <c:axPos val="l"/>
        <c:majorGridlines/>
        <c:delete val="0"/>
        <c:numFmt formatCode="General" sourceLinked="1"/>
        <c:majorTickMark val="out"/>
        <c:minorTickMark val="none"/>
        <c:tickLblPos val="nextTo"/>
        <c:crossAx val="6174133"/>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R2TC</a:t>
            </a:r>
          </a:p>
        </c:rich>
      </c:tx>
      <c:layout/>
      <c:spPr>
        <a:noFill/>
        <a:ln>
          <a:noFill/>
        </a:ln>
      </c:spPr>
    </c:title>
    <c:plotArea>
      <c:layout/>
      <c:lineChart>
        <c:grouping val="standard"/>
        <c:varyColors val="0"/>
        <c:ser>
          <c:idx val="0"/>
          <c:order val="0"/>
          <c:tx>
            <c:strRef>
              <c:f>'LAB G'!$AT$4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FF"/>
                </a:solidFill>
              </a:ln>
            </c:spPr>
          </c:marker>
          <c:val>
            <c:numRef>
              <c:f>'LAB G'!$AT$6:$AT$18</c:f>
              <c:numCache>
                <c:ptCount val="13"/>
                <c:pt idx="0">
                  <c:v>-1.2613</c:v>
                </c:pt>
                <c:pt idx="1">
                  <c:v>-1.4441</c:v>
                </c:pt>
                <c:pt idx="2">
                  <c:v>-1.1201</c:v>
                </c:pt>
                <c:pt idx="3">
                  <c:v>-0.2859</c:v>
                </c:pt>
                <c:pt idx="4">
                  <c:v>0.7072</c:v>
                </c:pt>
                <c:pt idx="5">
                  <c:v>1.1116</c:v>
                </c:pt>
                <c:pt idx="6">
                  <c:v>0.971</c:v>
                </c:pt>
                <c:pt idx="7">
                  <c:v>1.2377</c:v>
                </c:pt>
                <c:pt idx="8">
                  <c:v>3.046</c:v>
                </c:pt>
                <c:pt idx="9">
                  <c:v>-1.9773</c:v>
                </c:pt>
                <c:pt idx="10">
                  <c:v>0.5511</c:v>
                </c:pt>
                <c:pt idx="11">
                  <c:v>-0.8307</c:v>
                </c:pt>
                <c:pt idx="12">
                  <c:v>0.0737</c:v>
                </c:pt>
              </c:numCache>
            </c:numRef>
          </c:val>
          <c:smooth val="0"/>
        </c:ser>
        <c:ser>
          <c:idx val="1"/>
          <c:order val="1"/>
          <c:tx>
            <c:strRef>
              <c:f>'LAB G'!$AU$4</c:f>
              <c:strCache>
                <c:ptCount val="1"/>
                <c:pt idx="0">
                  <c:v>R2TC Ziv1</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G'!$AU$6:$AU$18</c:f>
              <c:numCache>
                <c:ptCount val="13"/>
                <c:pt idx="0">
                  <c:v>-0.25226000000000004</c:v>
                </c:pt>
                <c:pt idx="1">
                  <c:v>-0.49062800000000006</c:v>
                </c:pt>
                <c:pt idx="2">
                  <c:v>-0.6165224000000001</c:v>
                </c:pt>
                <c:pt idx="3">
                  <c:v>-0.5503979200000001</c:v>
                </c:pt>
                <c:pt idx="4">
                  <c:v>-0.2988783360000001</c:v>
                </c:pt>
                <c:pt idx="5">
                  <c:v>-0.016782668800000095</c:v>
                </c:pt>
                <c:pt idx="6">
                  <c:v>0.18077386495999995</c:v>
                </c:pt>
                <c:pt idx="7">
                  <c:v>0.392159091968</c:v>
                </c:pt>
                <c:pt idx="8">
                  <c:v>0.9229272735744</c:v>
                </c:pt>
                <c:pt idx="9">
                  <c:v>0.34288181885951996</c:v>
                </c:pt>
                <c:pt idx="10">
                  <c:v>0.38452545508761604</c:v>
                </c:pt>
                <c:pt idx="11">
                  <c:v>0.14148036407009285</c:v>
                </c:pt>
                <c:pt idx="12">
                  <c:v>0.12792429125607427</c:v>
                </c:pt>
              </c:numCache>
            </c:numRef>
          </c:val>
          <c:smooth val="0"/>
        </c:ser>
        <c:ser>
          <c:idx val="2"/>
          <c:order val="2"/>
          <c:tx>
            <c:strRef>
              <c:f>'LAB G'!$AV$4</c:f>
              <c:strCache>
                <c:ptCount val="1"/>
                <c:pt idx="0">
                  <c:v>R2TC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G'!$AV$6:$AV$18</c:f>
              <c:numCache>
                <c:ptCount val="13"/>
                <c:pt idx="0">
                  <c:v>-1.2723933333333335</c:v>
                </c:pt>
                <c:pt idx="1">
                  <c:v>-1.3067346666666668</c:v>
                </c:pt>
                <c:pt idx="2">
                  <c:v>-1.2694077333333336</c:v>
                </c:pt>
                <c:pt idx="3">
                  <c:v>-1.072706186666667</c:v>
                </c:pt>
                <c:pt idx="4">
                  <c:v>-0.7167249493333336</c:v>
                </c:pt>
                <c:pt idx="5">
                  <c:v>-0.351059959466667</c:v>
                </c:pt>
                <c:pt idx="6">
                  <c:v>-0.08664796757333362</c:v>
                </c:pt>
                <c:pt idx="7">
                  <c:v>0.17822162594133312</c:v>
                </c:pt>
                <c:pt idx="8">
                  <c:v>0.7517773007530665</c:v>
                </c:pt>
                <c:pt idx="9">
                  <c:v>0.21029276090367982</c:v>
                </c:pt>
                <c:pt idx="10">
                  <c:v>0.2784542087229439</c:v>
                </c:pt>
                <c:pt idx="11">
                  <c:v>0.05662336697835513</c:v>
                </c:pt>
                <c:pt idx="12">
                  <c:v>0.060038693582684106</c:v>
                </c:pt>
              </c:numCache>
            </c:numRef>
          </c:val>
          <c:smooth val="0"/>
        </c:ser>
        <c:ser>
          <c:idx val="3"/>
          <c:order val="3"/>
          <c:tx>
            <c:strRef>
              <c:f>'LAB G'!$AW$4</c:f>
              <c:strCache>
                <c:ptCount val="1"/>
                <c:pt idx="0">
                  <c:v>R2TC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G'!$AW$6:$AW$18</c:f>
              <c:numCache>
                <c:ptCount val="13"/>
                <c:pt idx="0">
                  <c:v>0.013866666666666472</c:v>
                </c:pt>
                <c:pt idx="1">
                  <c:v>-0.17170666666666645</c:v>
                </c:pt>
                <c:pt idx="2">
                  <c:v>0.18663466666666673</c:v>
                </c:pt>
                <c:pt idx="3">
                  <c:v>0.9835077333333335</c:v>
                </c:pt>
                <c:pt idx="4">
                  <c:v>1.779906186666667</c:v>
                </c:pt>
                <c:pt idx="5">
                  <c:v>1.8283249493333336</c:v>
                </c:pt>
                <c:pt idx="6">
                  <c:v>1.3220599594666669</c:v>
                </c:pt>
                <c:pt idx="7">
                  <c:v>1.3243479675733336</c:v>
                </c:pt>
                <c:pt idx="8">
                  <c:v>2.8677783740586666</c:v>
                </c:pt>
                <c:pt idx="9">
                  <c:v>-2.7290773007530666</c:v>
                </c:pt>
                <c:pt idx="10">
                  <c:v>0.3408072390963202</c:v>
                </c:pt>
                <c:pt idx="11">
                  <c:v>-1.109154208722944</c:v>
                </c:pt>
                <c:pt idx="12">
                  <c:v>0.017076633021644874</c:v>
                </c:pt>
              </c:numCache>
            </c:numRef>
          </c:val>
          <c:smooth val="0"/>
        </c:ser>
        <c:ser>
          <c:idx val="6"/>
          <c:order val="4"/>
          <c:tx>
            <c:strRef>
              <c:f>'LAB G'!$AY$4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G'!$AY$6:$AY$18</c:f>
              <c:numCache>
                <c:ptCount val="13"/>
                <c:pt idx="0">
                  <c:v>-99</c:v>
                </c:pt>
                <c:pt idx="1">
                  <c:v>-99</c:v>
                </c:pt>
                <c:pt idx="2">
                  <c:v>-99</c:v>
                </c:pt>
                <c:pt idx="3">
                  <c:v>-99</c:v>
                </c:pt>
                <c:pt idx="4">
                  <c:v>-99</c:v>
                </c:pt>
                <c:pt idx="5">
                  <c:v>-99</c:v>
                </c:pt>
                <c:pt idx="6">
                  <c:v>-99</c:v>
                </c:pt>
                <c:pt idx="7">
                  <c:v>-99</c:v>
                </c:pt>
                <c:pt idx="8">
                  <c:v>3.046</c:v>
                </c:pt>
                <c:pt idx="9">
                  <c:v>-99</c:v>
                </c:pt>
                <c:pt idx="10">
                  <c:v>-99</c:v>
                </c:pt>
                <c:pt idx="11">
                  <c:v>-99</c:v>
                </c:pt>
                <c:pt idx="12">
                  <c:v>-99</c:v>
                </c:pt>
              </c:numCache>
            </c:numRef>
          </c:val>
          <c:smooth val="0"/>
        </c:ser>
        <c:ser>
          <c:idx val="7"/>
          <c:order val="5"/>
          <c:tx>
            <c:strRef>
              <c:f>'LAB G'!$AZ$4</c:f>
              <c:strCache>
                <c:ptCount val="1"/>
                <c:pt idx="0">
                  <c:v>R2TC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G'!$AZ$6:$AZ$18</c:f>
              <c:numCache>
                <c:ptCount val="13"/>
                <c:pt idx="0">
                  <c:v>-99</c:v>
                </c:pt>
                <c:pt idx="1">
                  <c:v>-99</c:v>
                </c:pt>
                <c:pt idx="2">
                  <c:v>-99</c:v>
                </c:pt>
                <c:pt idx="3">
                  <c:v>-99</c:v>
                </c:pt>
                <c:pt idx="4">
                  <c:v>-99</c:v>
                </c:pt>
                <c:pt idx="5">
                  <c:v>-99</c:v>
                </c:pt>
                <c:pt idx="6">
                  <c:v>-99</c:v>
                </c:pt>
                <c:pt idx="7">
                  <c:v>-99</c:v>
                </c:pt>
                <c:pt idx="8">
                  <c:v>2.8677783740586666</c:v>
                </c:pt>
                <c:pt idx="9">
                  <c:v>-2.7290773007530666</c:v>
                </c:pt>
                <c:pt idx="10">
                  <c:v>-99</c:v>
                </c:pt>
                <c:pt idx="11">
                  <c:v>-99</c:v>
                </c:pt>
                <c:pt idx="12">
                  <c:v>-99</c:v>
                </c:pt>
              </c:numCache>
            </c:numRef>
          </c:val>
          <c:smooth val="0"/>
        </c:ser>
        <c:ser>
          <c:idx val="4"/>
          <c:order val="6"/>
          <c:tx>
            <c:strRef>
              <c:f>'LAB G'!$BA$4</c:f>
              <c:strCache>
                <c:ptCount val="1"/>
                <c:pt idx="0">
                  <c:v>R2TC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G'!$BA$6:$BA$18</c:f>
              <c:numCache>
                <c:ptCount val="13"/>
                <c:pt idx="0">
                  <c:v>-99</c:v>
                </c:pt>
                <c:pt idx="1">
                  <c:v>-99</c:v>
                </c:pt>
                <c:pt idx="2">
                  <c:v>-99</c:v>
                </c:pt>
                <c:pt idx="3">
                  <c:v>-99</c:v>
                </c:pt>
                <c:pt idx="4">
                  <c:v>1.779906186666667</c:v>
                </c:pt>
                <c:pt idx="5">
                  <c:v>1.8283249493333336</c:v>
                </c:pt>
                <c:pt idx="6">
                  <c:v>-99</c:v>
                </c:pt>
                <c:pt idx="7">
                  <c:v>-99</c:v>
                </c:pt>
                <c:pt idx="8">
                  <c:v>-99</c:v>
                </c:pt>
                <c:pt idx="9">
                  <c:v>-99</c:v>
                </c:pt>
                <c:pt idx="10">
                  <c:v>-99</c:v>
                </c:pt>
                <c:pt idx="11">
                  <c:v>-99</c:v>
                </c:pt>
                <c:pt idx="12">
                  <c:v>-99</c:v>
                </c:pt>
              </c:numCache>
            </c:numRef>
          </c:val>
          <c:smooth val="0"/>
        </c:ser>
        <c:marker val="1"/>
        <c:axId val="30342735"/>
        <c:axId val="4649160"/>
      </c:lineChart>
      <c:catAx>
        <c:axId val="30342735"/>
        <c:scaling>
          <c:orientation val="minMax"/>
        </c:scaling>
        <c:axPos val="b"/>
        <c:delete val="0"/>
        <c:numFmt formatCode="General" sourceLinked="1"/>
        <c:majorTickMark val="out"/>
        <c:minorTickMark val="none"/>
        <c:tickLblPos val="low"/>
        <c:crossAx val="4649160"/>
        <c:crosses val="autoZero"/>
        <c:auto val="1"/>
        <c:lblOffset val="100"/>
        <c:noMultiLvlLbl val="0"/>
      </c:catAx>
      <c:valAx>
        <c:axId val="4649160"/>
        <c:scaling>
          <c:orientation val="minMax"/>
          <c:max val="4"/>
          <c:min val="-3"/>
        </c:scaling>
        <c:axPos val="l"/>
        <c:majorGridlines/>
        <c:delete val="0"/>
        <c:numFmt formatCode="General" sourceLinked="1"/>
        <c:majorTickMark val="out"/>
        <c:minorTickMark val="none"/>
        <c:tickLblPos val="nextTo"/>
        <c:crossAx val="30342735"/>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a:t>
            </a:r>
          </a:p>
        </c:rich>
      </c:tx>
      <c:layout/>
      <c:spPr>
        <a:noFill/>
        <a:ln>
          <a:noFill/>
        </a:ln>
      </c:spPr>
    </c:title>
    <c:plotArea>
      <c:layout/>
      <c:lineChart>
        <c:grouping val="standard"/>
        <c:varyColors val="0"/>
        <c:ser>
          <c:idx val="0"/>
          <c:order val="0"/>
          <c:tx>
            <c:strRef>
              <c:f>Data!$AT$4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Data!$AT$5:$AT$45</c:f>
              <c:numCache>
                <c:ptCount val="41"/>
                <c:pt idx="0">
                  <c:v>-1.1459</c:v>
                </c:pt>
                <c:pt idx="1">
                  <c:v>0.4369</c:v>
                </c:pt>
                <c:pt idx="2">
                  <c:v>-0.8258</c:v>
                </c:pt>
                <c:pt idx="3">
                  <c:v>1.4624</c:v>
                </c:pt>
                <c:pt idx="4">
                  <c:v>0.9779</c:v>
                </c:pt>
                <c:pt idx="5">
                  <c:v>0.0424</c:v>
                </c:pt>
                <c:pt idx="6">
                  <c:v>0.282</c:v>
                </c:pt>
                <c:pt idx="7">
                  <c:v>0.3321</c:v>
                </c:pt>
                <c:pt idx="8">
                  <c:v>-0.2088</c:v>
                </c:pt>
                <c:pt idx="9">
                  <c:v>-0.8793</c:v>
                </c:pt>
                <c:pt idx="10">
                  <c:v>-0.7271</c:v>
                </c:pt>
                <c:pt idx="11">
                  <c:v>-1.6456</c:v>
                </c:pt>
                <c:pt idx="12">
                  <c:v>1.3973</c:v>
                </c:pt>
                <c:pt idx="13">
                  <c:v>0.4186</c:v>
                </c:pt>
                <c:pt idx="14">
                  <c:v>0.6943</c:v>
                </c:pt>
                <c:pt idx="15">
                  <c:v>-0.7305</c:v>
                </c:pt>
                <c:pt idx="16">
                  <c:v>0.3171</c:v>
                </c:pt>
                <c:pt idx="17">
                  <c:v>0.335</c:v>
                </c:pt>
                <c:pt idx="18">
                  <c:v>0.4521</c:v>
                </c:pt>
                <c:pt idx="19">
                  <c:v>-0.0461</c:v>
                </c:pt>
                <c:pt idx="20">
                  <c:v>0.8033</c:v>
                </c:pt>
                <c:pt idx="21">
                  <c:v>0.7349</c:v>
                </c:pt>
                <c:pt idx="22">
                  <c:v>-0.3824</c:v>
                </c:pt>
                <c:pt idx="23">
                  <c:v>-1.0207</c:v>
                </c:pt>
                <c:pt idx="24">
                  <c:v>-1.7178</c:v>
                </c:pt>
                <c:pt idx="25">
                  <c:v>-0.7072</c:v>
                </c:pt>
                <c:pt idx="26">
                  <c:v>1.3245</c:v>
                </c:pt>
                <c:pt idx="27">
                  <c:v>0.6324</c:v>
                </c:pt>
                <c:pt idx="28">
                  <c:v>-1.2613</c:v>
                </c:pt>
                <c:pt idx="29">
                  <c:v>-1.4441</c:v>
                </c:pt>
                <c:pt idx="30">
                  <c:v>-1.1201</c:v>
                </c:pt>
                <c:pt idx="31">
                  <c:v>-0.2859</c:v>
                </c:pt>
                <c:pt idx="32">
                  <c:v>0.7072</c:v>
                </c:pt>
                <c:pt idx="33">
                  <c:v>1.1116</c:v>
                </c:pt>
                <c:pt idx="34">
                  <c:v>0.971</c:v>
                </c:pt>
                <c:pt idx="35">
                  <c:v>1.2377</c:v>
                </c:pt>
                <c:pt idx="36">
                  <c:v>3.046</c:v>
                </c:pt>
                <c:pt idx="37">
                  <c:v>-1.9773</c:v>
                </c:pt>
                <c:pt idx="38">
                  <c:v>0.5511</c:v>
                </c:pt>
                <c:pt idx="39">
                  <c:v>-0.8307</c:v>
                </c:pt>
                <c:pt idx="40">
                  <c:v>0.0737</c:v>
                </c:pt>
              </c:numCache>
            </c:numRef>
          </c:val>
          <c:smooth val="0"/>
        </c:ser>
        <c:ser>
          <c:idx val="1"/>
          <c:order val="1"/>
          <c:tx>
            <c:strRef>
              <c:f>Data!$AU$4</c:f>
              <c:strCache>
                <c:ptCount val="1"/>
                <c:pt idx="0">
                  <c:v>R2TC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Data!$AU$5:$AU$45</c:f>
              <c:numCache>
                <c:ptCount val="41"/>
                <c:pt idx="0">
                  <c:v>-0.22918</c:v>
                </c:pt>
                <c:pt idx="1">
                  <c:v>-0.095964</c:v>
                </c:pt>
                <c:pt idx="2">
                  <c:v>-0.2419312</c:v>
                </c:pt>
                <c:pt idx="3">
                  <c:v>0.09893504</c:v>
                </c:pt>
                <c:pt idx="4">
                  <c:v>0.274728032</c:v>
                </c:pt>
                <c:pt idx="5">
                  <c:v>0.2282624256</c:v>
                </c:pt>
                <c:pt idx="6">
                  <c:v>0.23900994048000002</c:v>
                </c:pt>
                <c:pt idx="7">
                  <c:v>0.25762795238400005</c:v>
                </c:pt>
                <c:pt idx="8">
                  <c:v>0.16434236190720003</c:v>
                </c:pt>
                <c:pt idx="9">
                  <c:v>-0.04438611047423999</c:v>
                </c:pt>
                <c:pt idx="10">
                  <c:v>-0.18092888837939197</c:v>
                </c:pt>
                <c:pt idx="11">
                  <c:v>-0.4738631107035136</c:v>
                </c:pt>
                <c:pt idx="12">
                  <c:v>-0.09963048856281093</c:v>
                </c:pt>
                <c:pt idx="13">
                  <c:v>0.00401560914975127</c:v>
                </c:pt>
                <c:pt idx="14">
                  <c:v>0.13886</c:v>
                </c:pt>
                <c:pt idx="15">
                  <c:v>-0.03501199999999999</c:v>
                </c:pt>
                <c:pt idx="16">
                  <c:v>0.03541040000000001</c:v>
                </c:pt>
                <c:pt idx="17">
                  <c:v>0.09532832000000001</c:v>
                </c:pt>
                <c:pt idx="18">
                  <c:v>0.09042</c:v>
                </c:pt>
                <c:pt idx="19">
                  <c:v>0.06311599999999999</c:v>
                </c:pt>
                <c:pt idx="20">
                  <c:v>0.21115280000000003</c:v>
                </c:pt>
                <c:pt idx="21">
                  <c:v>0.31590224</c:v>
                </c:pt>
                <c:pt idx="22">
                  <c:v>-0.07648</c:v>
                </c:pt>
                <c:pt idx="23">
                  <c:v>-0.265324</c:v>
                </c:pt>
                <c:pt idx="24">
                  <c:v>-0.5558192000000001</c:v>
                </c:pt>
                <c:pt idx="25">
                  <c:v>-0.5860953600000001</c:v>
                </c:pt>
                <c:pt idx="26">
                  <c:v>-0.20397628800000006</c:v>
                </c:pt>
                <c:pt idx="27">
                  <c:v>-0.036701030400000056</c:v>
                </c:pt>
                <c:pt idx="28">
                  <c:v>-0.25226000000000004</c:v>
                </c:pt>
                <c:pt idx="29">
                  <c:v>-0.49062800000000006</c:v>
                </c:pt>
                <c:pt idx="30">
                  <c:v>-0.6165224000000001</c:v>
                </c:pt>
                <c:pt idx="31">
                  <c:v>-0.5503979200000001</c:v>
                </c:pt>
                <c:pt idx="32">
                  <c:v>-0.2988783360000001</c:v>
                </c:pt>
                <c:pt idx="33">
                  <c:v>-0.016782668800000095</c:v>
                </c:pt>
                <c:pt idx="34">
                  <c:v>0.18077386495999995</c:v>
                </c:pt>
                <c:pt idx="35">
                  <c:v>0.392159091968</c:v>
                </c:pt>
                <c:pt idx="36">
                  <c:v>0.9229272735744</c:v>
                </c:pt>
                <c:pt idx="37">
                  <c:v>0.34288181885951996</c:v>
                </c:pt>
                <c:pt idx="38">
                  <c:v>0.38452545508761604</c:v>
                </c:pt>
                <c:pt idx="39">
                  <c:v>0.14148036407009285</c:v>
                </c:pt>
                <c:pt idx="40">
                  <c:v>0.12792429125607427</c:v>
                </c:pt>
              </c:numCache>
            </c:numRef>
          </c:val>
          <c:smooth val="0"/>
        </c:ser>
        <c:ser>
          <c:idx val="2"/>
          <c:order val="2"/>
          <c:tx>
            <c:strRef>
              <c:f>Data!$AV$4</c:f>
              <c:strCache>
                <c:ptCount val="1"/>
                <c:pt idx="0">
                  <c:v>R2TC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Data!$AV$5:$AV$45</c:f>
              <c:numCache>
                <c:ptCount val="41"/>
                <c:pt idx="0">
                  <c:v>-0.63846</c:v>
                </c:pt>
                <c:pt idx="1">
                  <c:v>-0.423388</c:v>
                </c:pt>
                <c:pt idx="2">
                  <c:v>-0.5038704</c:v>
                </c:pt>
                <c:pt idx="3">
                  <c:v>-0.11061632000000005</c:v>
                </c:pt>
                <c:pt idx="4">
                  <c:v>0.10708694399999996</c:v>
                </c:pt>
                <c:pt idx="5">
                  <c:v>0.09414955519999997</c:v>
                </c:pt>
                <c:pt idx="6">
                  <c:v>0.13171964415999998</c:v>
                </c:pt>
                <c:pt idx="7">
                  <c:v>0.171795715328</c:v>
                </c:pt>
                <c:pt idx="8">
                  <c:v>0.09567657226239999</c:v>
                </c:pt>
                <c:pt idx="9">
                  <c:v>-0.09931874219008002</c:v>
                </c:pt>
                <c:pt idx="10">
                  <c:v>-0.22487499375206402</c:v>
                </c:pt>
                <c:pt idx="11">
                  <c:v>-0.5090199950016512</c:v>
                </c:pt>
                <c:pt idx="12">
                  <c:v>-0.12775599600132098</c:v>
                </c:pt>
                <c:pt idx="13">
                  <c:v>-0.018484796801056774</c:v>
                </c:pt>
                <c:pt idx="14">
                  <c:v>0.21376666666666666</c:v>
                </c:pt>
                <c:pt idx="15">
                  <c:v>0.024913333333333343</c:v>
                </c:pt>
                <c:pt idx="16">
                  <c:v>0.08335066666666668</c:v>
                </c:pt>
                <c:pt idx="17">
                  <c:v>0.13368053333333335</c:v>
                </c:pt>
                <c:pt idx="18">
                  <c:v>0.41290000000000004</c:v>
                </c:pt>
                <c:pt idx="19">
                  <c:v>0.32110000000000005</c:v>
                </c:pt>
                <c:pt idx="20">
                  <c:v>0.4175400000000001</c:v>
                </c:pt>
                <c:pt idx="21">
                  <c:v>0.4810120000000001</c:v>
                </c:pt>
                <c:pt idx="22">
                  <c:v>-0.9087200000000001</c:v>
                </c:pt>
                <c:pt idx="23">
                  <c:v>-0.931116</c:v>
                </c:pt>
                <c:pt idx="24">
                  <c:v>-1.0884528000000002</c:v>
                </c:pt>
                <c:pt idx="25">
                  <c:v>-1.0122022400000001</c:v>
                </c:pt>
                <c:pt idx="26">
                  <c:v>-0.5448617920000002</c:v>
                </c:pt>
                <c:pt idx="27">
                  <c:v>-0.30940943360000017</c:v>
                </c:pt>
                <c:pt idx="28">
                  <c:v>-1.2723933333333335</c:v>
                </c:pt>
                <c:pt idx="29">
                  <c:v>-1.3067346666666668</c:v>
                </c:pt>
                <c:pt idx="30">
                  <c:v>-1.2694077333333336</c:v>
                </c:pt>
                <c:pt idx="31">
                  <c:v>-1.072706186666667</c:v>
                </c:pt>
                <c:pt idx="32">
                  <c:v>-0.7167249493333336</c:v>
                </c:pt>
                <c:pt idx="33">
                  <c:v>-0.351059959466667</c:v>
                </c:pt>
                <c:pt idx="34">
                  <c:v>-0.08664796757333362</c:v>
                </c:pt>
                <c:pt idx="35">
                  <c:v>0.17822162594133312</c:v>
                </c:pt>
                <c:pt idx="36">
                  <c:v>0.7517773007530665</c:v>
                </c:pt>
                <c:pt idx="37">
                  <c:v>0.21029276090367982</c:v>
                </c:pt>
                <c:pt idx="38">
                  <c:v>0.2784542087229439</c:v>
                </c:pt>
                <c:pt idx="39">
                  <c:v>0.05662336697835513</c:v>
                </c:pt>
                <c:pt idx="40">
                  <c:v>0.060038693582684106</c:v>
                </c:pt>
              </c:numCache>
            </c:numRef>
          </c:val>
          <c:smooth val="0"/>
        </c:ser>
        <c:ser>
          <c:idx val="3"/>
          <c:order val="3"/>
          <c:tx>
            <c:strRef>
              <c:f>Data!$AW$4</c:f>
              <c:strCache>
                <c:ptCount val="1"/>
                <c:pt idx="0">
                  <c:v>R2TC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Data!$AW$5:$AW$45</c:f>
              <c:numCache>
                <c:ptCount val="41"/>
                <c:pt idx="0">
                  <c:v>-0.6343</c:v>
                </c:pt>
                <c:pt idx="1">
                  <c:v>1.07536</c:v>
                </c:pt>
                <c:pt idx="2">
                  <c:v>-0.402412</c:v>
                </c:pt>
                <c:pt idx="3">
                  <c:v>1.9662704</c:v>
                </c:pt>
                <c:pt idx="4">
                  <c:v>1.08851632</c:v>
                </c:pt>
                <c:pt idx="5">
                  <c:v>-0.06468694399999997</c:v>
                </c:pt>
                <c:pt idx="6">
                  <c:v>0.18785044480000002</c:v>
                </c:pt>
                <c:pt idx="7">
                  <c:v>0.20038035584000002</c:v>
                </c:pt>
                <c:pt idx="8">
                  <c:v>-0.380595715328</c:v>
                </c:pt>
                <c:pt idx="9">
                  <c:v>-0.9749765722624</c:v>
                </c:pt>
                <c:pt idx="10">
                  <c:v>-0.62778125780992</c:v>
                </c:pt>
                <c:pt idx="11">
                  <c:v>-1.420725006247936</c:v>
                </c:pt>
                <c:pt idx="12">
                  <c:v>1.9063199950016512</c:v>
                </c:pt>
                <c:pt idx="13">
                  <c:v>0.546355996001321</c:v>
                </c:pt>
                <c:pt idx="14">
                  <c:v>0.6006666666666667</c:v>
                </c:pt>
                <c:pt idx="15">
                  <c:v>-0.9442666666666667</c:v>
                </c:pt>
                <c:pt idx="16">
                  <c:v>0.29218666666666665</c:v>
                </c:pt>
                <c:pt idx="17">
                  <c:v>0.25164933333333334</c:v>
                </c:pt>
                <c:pt idx="18">
                  <c:v>0.04899999999999999</c:v>
                </c:pt>
                <c:pt idx="19">
                  <c:v>-0.4590000000000001</c:v>
                </c:pt>
                <c:pt idx="20">
                  <c:v>0.48219999999999996</c:v>
                </c:pt>
                <c:pt idx="21">
                  <c:v>0.3173599999999999</c:v>
                </c:pt>
                <c:pt idx="22">
                  <c:v>0.6578999999999999</c:v>
                </c:pt>
                <c:pt idx="23">
                  <c:v>-0.11197999999999986</c:v>
                </c:pt>
                <c:pt idx="24">
                  <c:v>-0.7866839999999999</c:v>
                </c:pt>
                <c:pt idx="25">
                  <c:v>0.38125280000000017</c:v>
                </c:pt>
                <c:pt idx="26">
                  <c:v>2.33670224</c:v>
                </c:pt>
                <c:pt idx="27">
                  <c:v>1.1772617920000001</c:v>
                </c:pt>
                <c:pt idx="28">
                  <c:v>0.013866666666666472</c:v>
                </c:pt>
                <c:pt idx="29">
                  <c:v>-0.17170666666666645</c:v>
                </c:pt>
                <c:pt idx="30">
                  <c:v>0.18663466666666673</c:v>
                </c:pt>
                <c:pt idx="31">
                  <c:v>0.9835077333333335</c:v>
                </c:pt>
                <c:pt idx="32">
                  <c:v>1.779906186666667</c:v>
                </c:pt>
                <c:pt idx="33">
                  <c:v>1.8283249493333336</c:v>
                </c:pt>
                <c:pt idx="34">
                  <c:v>1.3220599594666669</c:v>
                </c:pt>
                <c:pt idx="35">
                  <c:v>1.3243479675733336</c:v>
                </c:pt>
                <c:pt idx="36">
                  <c:v>2.8677783740586666</c:v>
                </c:pt>
                <c:pt idx="37">
                  <c:v>-2.7290773007530666</c:v>
                </c:pt>
                <c:pt idx="38">
                  <c:v>0.3408072390963202</c:v>
                </c:pt>
                <c:pt idx="39">
                  <c:v>-1.109154208722944</c:v>
                </c:pt>
                <c:pt idx="40">
                  <c:v>0.017076633021644874</c:v>
                </c:pt>
              </c:numCache>
            </c:numRef>
          </c:val>
          <c:smooth val="0"/>
        </c:ser>
        <c:ser>
          <c:idx val="5"/>
          <c:order val="4"/>
          <c:tx>
            <c:strRef>
              <c:f>Data!$AX$4</c:f>
              <c:strCache>
                <c:ptCount val="1"/>
                <c:pt idx="0">
                  <c:v>R2TC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Data!$AX$5:$AX$45</c:f>
              <c:numCache>
                <c:ptCount val="41"/>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2.244221625941333</c:v>
                </c:pt>
                <c:pt idx="37">
                  <c:v>-1.3142226992469332</c:v>
                </c:pt>
                <c:pt idx="38">
                  <c:v>-99</c:v>
                </c:pt>
                <c:pt idx="39">
                  <c:v>-99</c:v>
                </c:pt>
                <c:pt idx="40">
                  <c:v>-99</c:v>
                </c:pt>
              </c:numCache>
            </c:numRef>
          </c:val>
          <c:smooth val="0"/>
        </c:ser>
        <c:ser>
          <c:idx val="6"/>
          <c:order val="5"/>
          <c:tx>
            <c:strRef>
              <c:f>Data!$AY$4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Data!$AY$5:$AY$45</c:f>
              <c:numCache>
                <c:ptCount val="41"/>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3.046</c:v>
                </c:pt>
                <c:pt idx="37">
                  <c:v>-99</c:v>
                </c:pt>
                <c:pt idx="38">
                  <c:v>-99</c:v>
                </c:pt>
                <c:pt idx="39">
                  <c:v>-99</c:v>
                </c:pt>
                <c:pt idx="40">
                  <c:v>-99</c:v>
                </c:pt>
              </c:numCache>
            </c:numRef>
          </c:val>
          <c:smooth val="0"/>
        </c:ser>
        <c:ser>
          <c:idx val="7"/>
          <c:order val="6"/>
          <c:tx>
            <c:strRef>
              <c:f>Data!$AZ$4</c:f>
              <c:strCache>
                <c:ptCount val="1"/>
                <c:pt idx="0">
                  <c:v>R2TC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Data!$AZ$5:$AZ$45</c:f>
              <c:numCache>
                <c:ptCount val="41"/>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2.33670224</c:v>
                </c:pt>
                <c:pt idx="27">
                  <c:v>-99</c:v>
                </c:pt>
                <c:pt idx="28">
                  <c:v>-99</c:v>
                </c:pt>
                <c:pt idx="29">
                  <c:v>-99</c:v>
                </c:pt>
                <c:pt idx="30">
                  <c:v>-99</c:v>
                </c:pt>
                <c:pt idx="31">
                  <c:v>-99</c:v>
                </c:pt>
                <c:pt idx="32">
                  <c:v>-99</c:v>
                </c:pt>
                <c:pt idx="33">
                  <c:v>-99</c:v>
                </c:pt>
                <c:pt idx="34">
                  <c:v>-99</c:v>
                </c:pt>
                <c:pt idx="35">
                  <c:v>-99</c:v>
                </c:pt>
                <c:pt idx="36">
                  <c:v>2.8677783740586666</c:v>
                </c:pt>
                <c:pt idx="37">
                  <c:v>-2.7290773007530666</c:v>
                </c:pt>
                <c:pt idx="38">
                  <c:v>-99</c:v>
                </c:pt>
                <c:pt idx="39">
                  <c:v>-99</c:v>
                </c:pt>
                <c:pt idx="40">
                  <c:v>-99</c:v>
                </c:pt>
              </c:numCache>
            </c:numRef>
          </c:val>
          <c:smooth val="0"/>
        </c:ser>
        <c:ser>
          <c:idx val="4"/>
          <c:order val="7"/>
          <c:tx>
            <c:strRef>
              <c:f>Data!$BA$4</c:f>
              <c:strCache>
                <c:ptCount val="1"/>
                <c:pt idx="0">
                  <c:v>R2TC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Data!$BA$5:$BA$45</c:f>
              <c:numCache>
                <c:ptCount val="41"/>
                <c:pt idx="0">
                  <c:v>-99</c:v>
                </c:pt>
                <c:pt idx="1">
                  <c:v>-99</c:v>
                </c:pt>
                <c:pt idx="2">
                  <c:v>-99</c:v>
                </c:pt>
                <c:pt idx="3">
                  <c:v>1.9662704</c:v>
                </c:pt>
                <c:pt idx="4">
                  <c:v>-99</c:v>
                </c:pt>
                <c:pt idx="5">
                  <c:v>-99</c:v>
                </c:pt>
                <c:pt idx="6">
                  <c:v>-99</c:v>
                </c:pt>
                <c:pt idx="7">
                  <c:v>-99</c:v>
                </c:pt>
                <c:pt idx="8">
                  <c:v>-99</c:v>
                </c:pt>
                <c:pt idx="9">
                  <c:v>-99</c:v>
                </c:pt>
                <c:pt idx="10">
                  <c:v>-99</c:v>
                </c:pt>
                <c:pt idx="11">
                  <c:v>-99</c:v>
                </c:pt>
                <c:pt idx="12">
                  <c:v>1.9063199950016512</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1.779906186666667</c:v>
                </c:pt>
                <c:pt idx="33">
                  <c:v>1.8283249493333336</c:v>
                </c:pt>
                <c:pt idx="34">
                  <c:v>-99</c:v>
                </c:pt>
                <c:pt idx="35">
                  <c:v>-99</c:v>
                </c:pt>
                <c:pt idx="36">
                  <c:v>-99</c:v>
                </c:pt>
                <c:pt idx="37">
                  <c:v>-99</c:v>
                </c:pt>
                <c:pt idx="38">
                  <c:v>-99</c:v>
                </c:pt>
                <c:pt idx="39">
                  <c:v>-99</c:v>
                </c:pt>
                <c:pt idx="40">
                  <c:v>-99</c:v>
                </c:pt>
              </c:numCache>
            </c:numRef>
          </c:val>
          <c:smooth val="0"/>
        </c:ser>
        <c:marker val="1"/>
        <c:axId val="23418187"/>
        <c:axId val="9437092"/>
      </c:lineChart>
      <c:catAx>
        <c:axId val="23418187"/>
        <c:scaling>
          <c:orientation val="minMax"/>
        </c:scaling>
        <c:axPos val="b"/>
        <c:delete val="0"/>
        <c:numFmt formatCode="General" sourceLinked="1"/>
        <c:majorTickMark val="out"/>
        <c:minorTickMark val="none"/>
        <c:tickLblPos val="low"/>
        <c:crossAx val="9437092"/>
        <c:crosses val="autoZero"/>
        <c:auto val="1"/>
        <c:lblOffset val="100"/>
        <c:noMultiLvlLbl val="0"/>
      </c:catAx>
      <c:valAx>
        <c:axId val="9437092"/>
        <c:scaling>
          <c:orientation val="minMax"/>
          <c:min val="-3"/>
        </c:scaling>
        <c:axPos val="l"/>
        <c:majorGridlines/>
        <c:delete val="0"/>
        <c:numFmt formatCode="General" sourceLinked="1"/>
        <c:majorTickMark val="out"/>
        <c:minorTickMark val="none"/>
        <c:tickLblPos val="nextTo"/>
        <c:crossAx val="23418187"/>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R2TC</a:t>
            </a:r>
          </a:p>
        </c:rich>
      </c:tx>
      <c:layout/>
      <c:spPr>
        <a:noFill/>
        <a:ln>
          <a:noFill/>
        </a:ln>
      </c:spPr>
    </c:title>
    <c:plotArea>
      <c:layout/>
      <c:lineChart>
        <c:grouping val="standard"/>
        <c:varyColors val="0"/>
        <c:ser>
          <c:idx val="0"/>
          <c:order val="0"/>
          <c:tx>
            <c:strRef>
              <c:f>'LAB G'!$AT$4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FF"/>
                </a:solidFill>
              </a:ln>
            </c:spPr>
          </c:marker>
          <c:val>
            <c:numRef>
              <c:f>'LAB G'!$AT$6:$AT$18</c:f>
              <c:numCache>
                <c:ptCount val="13"/>
                <c:pt idx="0">
                  <c:v>-1.2613</c:v>
                </c:pt>
                <c:pt idx="1">
                  <c:v>-1.4441</c:v>
                </c:pt>
                <c:pt idx="2">
                  <c:v>-1.1201</c:v>
                </c:pt>
                <c:pt idx="3">
                  <c:v>-0.2859</c:v>
                </c:pt>
                <c:pt idx="4">
                  <c:v>0.7072</c:v>
                </c:pt>
                <c:pt idx="5">
                  <c:v>1.1116</c:v>
                </c:pt>
                <c:pt idx="6">
                  <c:v>0.971</c:v>
                </c:pt>
                <c:pt idx="7">
                  <c:v>1.2377</c:v>
                </c:pt>
                <c:pt idx="8">
                  <c:v>3.046</c:v>
                </c:pt>
                <c:pt idx="9">
                  <c:v>-1.9773</c:v>
                </c:pt>
                <c:pt idx="10">
                  <c:v>0.5511</c:v>
                </c:pt>
                <c:pt idx="11">
                  <c:v>-0.8307</c:v>
                </c:pt>
                <c:pt idx="12">
                  <c:v>0.0737</c:v>
                </c:pt>
              </c:numCache>
            </c:numRef>
          </c:val>
          <c:smooth val="0"/>
        </c:ser>
        <c:ser>
          <c:idx val="1"/>
          <c:order val="1"/>
          <c:tx>
            <c:strRef>
              <c:f>'LAB G'!$AU$4</c:f>
              <c:strCache>
                <c:ptCount val="1"/>
                <c:pt idx="0">
                  <c:v>R2TC Ziv1</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G'!$AU$6:$AU$18</c:f>
              <c:numCache>
                <c:ptCount val="13"/>
                <c:pt idx="0">
                  <c:v>-0.25226000000000004</c:v>
                </c:pt>
                <c:pt idx="1">
                  <c:v>-0.49062800000000006</c:v>
                </c:pt>
                <c:pt idx="2">
                  <c:v>-0.6165224000000001</c:v>
                </c:pt>
                <c:pt idx="3">
                  <c:v>-0.5503979200000001</c:v>
                </c:pt>
                <c:pt idx="4">
                  <c:v>-0.2988783360000001</c:v>
                </c:pt>
                <c:pt idx="5">
                  <c:v>-0.016782668800000095</c:v>
                </c:pt>
                <c:pt idx="6">
                  <c:v>0.18077386495999995</c:v>
                </c:pt>
                <c:pt idx="7">
                  <c:v>0.392159091968</c:v>
                </c:pt>
                <c:pt idx="8">
                  <c:v>0.9229272735744</c:v>
                </c:pt>
                <c:pt idx="9">
                  <c:v>0.34288181885951996</c:v>
                </c:pt>
                <c:pt idx="10">
                  <c:v>0.38452545508761604</c:v>
                </c:pt>
                <c:pt idx="11">
                  <c:v>0.14148036407009285</c:v>
                </c:pt>
                <c:pt idx="12">
                  <c:v>0.12792429125607427</c:v>
                </c:pt>
              </c:numCache>
            </c:numRef>
          </c:val>
          <c:smooth val="0"/>
        </c:ser>
        <c:ser>
          <c:idx val="2"/>
          <c:order val="2"/>
          <c:tx>
            <c:strRef>
              <c:f>'LAB G'!$AV$4</c:f>
              <c:strCache>
                <c:ptCount val="1"/>
                <c:pt idx="0">
                  <c:v>R2TC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G'!$AV$6:$AV$18</c:f>
              <c:numCache>
                <c:ptCount val="13"/>
                <c:pt idx="0">
                  <c:v>-1.2723933333333335</c:v>
                </c:pt>
                <c:pt idx="1">
                  <c:v>-1.3067346666666668</c:v>
                </c:pt>
                <c:pt idx="2">
                  <c:v>-1.2694077333333336</c:v>
                </c:pt>
                <c:pt idx="3">
                  <c:v>-1.072706186666667</c:v>
                </c:pt>
                <c:pt idx="4">
                  <c:v>-0.7167249493333336</c:v>
                </c:pt>
                <c:pt idx="5">
                  <c:v>-0.351059959466667</c:v>
                </c:pt>
                <c:pt idx="6">
                  <c:v>-0.08664796757333362</c:v>
                </c:pt>
                <c:pt idx="7">
                  <c:v>0.17822162594133312</c:v>
                </c:pt>
                <c:pt idx="8">
                  <c:v>0.7517773007530665</c:v>
                </c:pt>
                <c:pt idx="9">
                  <c:v>0.21029276090367982</c:v>
                </c:pt>
                <c:pt idx="10">
                  <c:v>0.2784542087229439</c:v>
                </c:pt>
                <c:pt idx="11">
                  <c:v>0.05662336697835513</c:v>
                </c:pt>
                <c:pt idx="12">
                  <c:v>0.060038693582684106</c:v>
                </c:pt>
              </c:numCache>
            </c:numRef>
          </c:val>
          <c:smooth val="0"/>
        </c:ser>
        <c:ser>
          <c:idx val="3"/>
          <c:order val="3"/>
          <c:tx>
            <c:strRef>
              <c:f>'LAB G'!$AW$4</c:f>
              <c:strCache>
                <c:ptCount val="1"/>
                <c:pt idx="0">
                  <c:v>R2TC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G'!$AW$6:$AW$18</c:f>
              <c:numCache>
                <c:ptCount val="13"/>
                <c:pt idx="0">
                  <c:v>0.013866666666666472</c:v>
                </c:pt>
                <c:pt idx="1">
                  <c:v>-0.17170666666666645</c:v>
                </c:pt>
                <c:pt idx="2">
                  <c:v>0.18663466666666673</c:v>
                </c:pt>
                <c:pt idx="3">
                  <c:v>0.9835077333333335</c:v>
                </c:pt>
                <c:pt idx="4">
                  <c:v>1.779906186666667</c:v>
                </c:pt>
                <c:pt idx="5">
                  <c:v>1.8283249493333336</c:v>
                </c:pt>
                <c:pt idx="6">
                  <c:v>1.3220599594666669</c:v>
                </c:pt>
                <c:pt idx="7">
                  <c:v>1.3243479675733336</c:v>
                </c:pt>
                <c:pt idx="8">
                  <c:v>2.8677783740586666</c:v>
                </c:pt>
                <c:pt idx="9">
                  <c:v>-2.7290773007530666</c:v>
                </c:pt>
                <c:pt idx="10">
                  <c:v>0.3408072390963202</c:v>
                </c:pt>
                <c:pt idx="11">
                  <c:v>-1.109154208722944</c:v>
                </c:pt>
                <c:pt idx="12">
                  <c:v>0.017076633021644874</c:v>
                </c:pt>
              </c:numCache>
            </c:numRef>
          </c:val>
          <c:smooth val="0"/>
        </c:ser>
        <c:ser>
          <c:idx val="5"/>
          <c:order val="4"/>
          <c:tx>
            <c:strRef>
              <c:f>'LAB G'!$AX$4</c:f>
              <c:strCache>
                <c:ptCount val="1"/>
                <c:pt idx="0">
                  <c:v>R2TC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G'!$AX$6:$AX$18</c:f>
              <c:numCache>
                <c:ptCount val="13"/>
                <c:pt idx="0">
                  <c:v>-99</c:v>
                </c:pt>
                <c:pt idx="1">
                  <c:v>-99</c:v>
                </c:pt>
                <c:pt idx="2">
                  <c:v>-99</c:v>
                </c:pt>
                <c:pt idx="3">
                  <c:v>-99</c:v>
                </c:pt>
                <c:pt idx="4">
                  <c:v>-99</c:v>
                </c:pt>
                <c:pt idx="5">
                  <c:v>-99</c:v>
                </c:pt>
                <c:pt idx="6">
                  <c:v>-99</c:v>
                </c:pt>
                <c:pt idx="7">
                  <c:v>-99</c:v>
                </c:pt>
                <c:pt idx="8">
                  <c:v>2.244221625941333</c:v>
                </c:pt>
                <c:pt idx="9">
                  <c:v>-1.3142226992469332</c:v>
                </c:pt>
                <c:pt idx="10">
                  <c:v>-99</c:v>
                </c:pt>
                <c:pt idx="11">
                  <c:v>-99</c:v>
                </c:pt>
                <c:pt idx="12">
                  <c:v>-99</c:v>
                </c:pt>
              </c:numCache>
            </c:numRef>
          </c:val>
          <c:smooth val="0"/>
        </c:ser>
        <c:ser>
          <c:idx val="6"/>
          <c:order val="5"/>
          <c:tx>
            <c:strRef>
              <c:f>'LAB G'!$AY$4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G'!$AY$6:$AY$18</c:f>
              <c:numCache>
                <c:ptCount val="13"/>
                <c:pt idx="0">
                  <c:v>-99</c:v>
                </c:pt>
                <c:pt idx="1">
                  <c:v>-99</c:v>
                </c:pt>
                <c:pt idx="2">
                  <c:v>-99</c:v>
                </c:pt>
                <c:pt idx="3">
                  <c:v>-99</c:v>
                </c:pt>
                <c:pt idx="4">
                  <c:v>-99</c:v>
                </c:pt>
                <c:pt idx="5">
                  <c:v>-99</c:v>
                </c:pt>
                <c:pt idx="6">
                  <c:v>-99</c:v>
                </c:pt>
                <c:pt idx="7">
                  <c:v>-99</c:v>
                </c:pt>
                <c:pt idx="8">
                  <c:v>3.046</c:v>
                </c:pt>
                <c:pt idx="9">
                  <c:v>-99</c:v>
                </c:pt>
                <c:pt idx="10">
                  <c:v>-99</c:v>
                </c:pt>
                <c:pt idx="11">
                  <c:v>-99</c:v>
                </c:pt>
                <c:pt idx="12">
                  <c:v>-99</c:v>
                </c:pt>
              </c:numCache>
            </c:numRef>
          </c:val>
          <c:smooth val="0"/>
        </c:ser>
        <c:ser>
          <c:idx val="7"/>
          <c:order val="6"/>
          <c:tx>
            <c:strRef>
              <c:f>'LAB G'!$AZ$4</c:f>
              <c:strCache>
                <c:ptCount val="1"/>
                <c:pt idx="0">
                  <c:v>R2TC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G'!$AZ$6:$AZ$18</c:f>
              <c:numCache>
                <c:ptCount val="13"/>
                <c:pt idx="0">
                  <c:v>-99</c:v>
                </c:pt>
                <c:pt idx="1">
                  <c:v>-99</c:v>
                </c:pt>
                <c:pt idx="2">
                  <c:v>-99</c:v>
                </c:pt>
                <c:pt idx="3">
                  <c:v>-99</c:v>
                </c:pt>
                <c:pt idx="4">
                  <c:v>-99</c:v>
                </c:pt>
                <c:pt idx="5">
                  <c:v>-99</c:v>
                </c:pt>
                <c:pt idx="6">
                  <c:v>-99</c:v>
                </c:pt>
                <c:pt idx="7">
                  <c:v>-99</c:v>
                </c:pt>
                <c:pt idx="8">
                  <c:v>2.8677783740586666</c:v>
                </c:pt>
                <c:pt idx="9">
                  <c:v>-2.7290773007530666</c:v>
                </c:pt>
                <c:pt idx="10">
                  <c:v>-99</c:v>
                </c:pt>
                <c:pt idx="11">
                  <c:v>-99</c:v>
                </c:pt>
                <c:pt idx="12">
                  <c:v>-99</c:v>
                </c:pt>
              </c:numCache>
            </c:numRef>
          </c:val>
          <c:smooth val="0"/>
        </c:ser>
        <c:ser>
          <c:idx val="4"/>
          <c:order val="7"/>
          <c:tx>
            <c:strRef>
              <c:f>'LAB G'!$BA$4</c:f>
              <c:strCache>
                <c:ptCount val="1"/>
                <c:pt idx="0">
                  <c:v>R2TC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G'!$BA$6:$BA$18</c:f>
              <c:numCache>
                <c:ptCount val="13"/>
                <c:pt idx="0">
                  <c:v>-99</c:v>
                </c:pt>
                <c:pt idx="1">
                  <c:v>-99</c:v>
                </c:pt>
                <c:pt idx="2">
                  <c:v>-99</c:v>
                </c:pt>
                <c:pt idx="3">
                  <c:v>-99</c:v>
                </c:pt>
                <c:pt idx="4">
                  <c:v>1.779906186666667</c:v>
                </c:pt>
                <c:pt idx="5">
                  <c:v>1.8283249493333336</c:v>
                </c:pt>
                <c:pt idx="6">
                  <c:v>-99</c:v>
                </c:pt>
                <c:pt idx="7">
                  <c:v>-99</c:v>
                </c:pt>
                <c:pt idx="8">
                  <c:v>-99</c:v>
                </c:pt>
                <c:pt idx="9">
                  <c:v>-99</c:v>
                </c:pt>
                <c:pt idx="10">
                  <c:v>-99</c:v>
                </c:pt>
                <c:pt idx="11">
                  <c:v>-99</c:v>
                </c:pt>
                <c:pt idx="12">
                  <c:v>-99</c:v>
                </c:pt>
              </c:numCache>
            </c:numRef>
          </c:val>
          <c:smooth val="0"/>
        </c:ser>
        <c:marker val="1"/>
        <c:axId val="41842441"/>
        <c:axId val="41037650"/>
      </c:lineChart>
      <c:catAx>
        <c:axId val="41842441"/>
        <c:scaling>
          <c:orientation val="minMax"/>
        </c:scaling>
        <c:axPos val="b"/>
        <c:delete val="0"/>
        <c:numFmt formatCode="General" sourceLinked="1"/>
        <c:majorTickMark val="out"/>
        <c:minorTickMark val="none"/>
        <c:tickLblPos val="low"/>
        <c:crossAx val="41037650"/>
        <c:crosses val="autoZero"/>
        <c:auto val="1"/>
        <c:lblOffset val="100"/>
        <c:noMultiLvlLbl val="0"/>
      </c:catAx>
      <c:valAx>
        <c:axId val="41037650"/>
        <c:scaling>
          <c:orientation val="minMax"/>
          <c:max val="4"/>
          <c:min val="-3"/>
        </c:scaling>
        <c:axPos val="l"/>
        <c:majorGridlines/>
        <c:delete val="0"/>
        <c:numFmt formatCode="General" sourceLinked="1"/>
        <c:majorTickMark val="out"/>
        <c:minorTickMark val="none"/>
        <c:tickLblPos val="nextTo"/>
        <c:crossAx val="41842441"/>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R2TC</a:t>
            </a:r>
          </a:p>
        </c:rich>
      </c:tx>
      <c:layout/>
      <c:spPr>
        <a:noFill/>
        <a:ln>
          <a:noFill/>
        </a:ln>
      </c:spPr>
    </c:title>
    <c:plotArea>
      <c:layout/>
      <c:lineChart>
        <c:grouping val="standard"/>
        <c:varyColors val="0"/>
        <c:ser>
          <c:idx val="0"/>
          <c:order val="0"/>
          <c:tx>
            <c:strRef>
              <c:f>'LAB G One UI Removed'!$AT$4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noFill/>
              <a:ln>
                <a:solidFill>
                  <a:srgbClr val="0000FF"/>
                </a:solidFill>
              </a:ln>
            </c:spPr>
          </c:marker>
          <c:val>
            <c:numRef>
              <c:f>'LAB G One UI Removed'!$AT$6:$AT$17</c:f>
              <c:numCache>
                <c:ptCount val="12"/>
                <c:pt idx="0">
                  <c:v>-1.2613</c:v>
                </c:pt>
                <c:pt idx="1">
                  <c:v>-1.4441</c:v>
                </c:pt>
                <c:pt idx="2">
                  <c:v>-1.1201</c:v>
                </c:pt>
                <c:pt idx="3">
                  <c:v>-0.2859</c:v>
                </c:pt>
                <c:pt idx="4">
                  <c:v>0.7072</c:v>
                </c:pt>
                <c:pt idx="5">
                  <c:v>1.1116</c:v>
                </c:pt>
                <c:pt idx="6">
                  <c:v>0.971</c:v>
                </c:pt>
                <c:pt idx="7">
                  <c:v>1.2377</c:v>
                </c:pt>
                <c:pt idx="8">
                  <c:v>3.046</c:v>
                </c:pt>
                <c:pt idx="9">
                  <c:v>0.5511</c:v>
                </c:pt>
                <c:pt idx="10">
                  <c:v>-0.8307</c:v>
                </c:pt>
                <c:pt idx="11">
                  <c:v>0.0737</c:v>
                </c:pt>
              </c:numCache>
            </c:numRef>
          </c:val>
          <c:smooth val="0"/>
        </c:ser>
        <c:ser>
          <c:idx val="1"/>
          <c:order val="1"/>
          <c:tx>
            <c:strRef>
              <c:f>'LAB G One UI Removed'!$AU$4</c:f>
              <c:strCache>
                <c:ptCount val="1"/>
                <c:pt idx="0">
                  <c:v>R2TC Ziv1</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 One UI Removed'!$AU$6:$AU$17</c:f>
              <c:numCache>
                <c:ptCount val="12"/>
                <c:pt idx="0">
                  <c:v>-0.25226000000000004</c:v>
                </c:pt>
                <c:pt idx="1">
                  <c:v>-0.49062800000000006</c:v>
                </c:pt>
                <c:pt idx="2">
                  <c:v>-0.6165224000000001</c:v>
                </c:pt>
                <c:pt idx="3">
                  <c:v>-0.5503979200000001</c:v>
                </c:pt>
                <c:pt idx="4">
                  <c:v>-0.2988783360000001</c:v>
                </c:pt>
                <c:pt idx="5">
                  <c:v>-0.016782668800000095</c:v>
                </c:pt>
                <c:pt idx="6">
                  <c:v>0.18077386495999995</c:v>
                </c:pt>
                <c:pt idx="7">
                  <c:v>0.392159091968</c:v>
                </c:pt>
                <c:pt idx="8">
                  <c:v>0.9229272735744</c:v>
                </c:pt>
                <c:pt idx="9">
                  <c:v>0.84856181885952</c:v>
                </c:pt>
                <c:pt idx="10">
                  <c:v>0.5127094550876161</c:v>
                </c:pt>
                <c:pt idx="11">
                  <c:v>0.4249075640700929</c:v>
                </c:pt>
              </c:numCache>
            </c:numRef>
          </c:val>
          <c:smooth val="0"/>
        </c:ser>
        <c:ser>
          <c:idx val="2"/>
          <c:order val="2"/>
          <c:tx>
            <c:strRef>
              <c:f>'LAB G One UI Removed'!$AV$4</c:f>
              <c:strCache>
                <c:ptCount val="1"/>
                <c:pt idx="0">
                  <c:v>R2TC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 One UI Removed'!$AV$6:$AV$17</c:f>
              <c:numCache>
                <c:ptCount val="12"/>
                <c:pt idx="0">
                  <c:v>-1.2723933333333335</c:v>
                </c:pt>
                <c:pt idx="1">
                  <c:v>-1.3067346666666668</c:v>
                </c:pt>
                <c:pt idx="2">
                  <c:v>-1.2694077333333336</c:v>
                </c:pt>
                <c:pt idx="3">
                  <c:v>-1.072706186666667</c:v>
                </c:pt>
                <c:pt idx="4">
                  <c:v>-0.7167249493333336</c:v>
                </c:pt>
                <c:pt idx="5">
                  <c:v>-0.351059959466667</c:v>
                </c:pt>
                <c:pt idx="6">
                  <c:v>-0.08664796757333362</c:v>
                </c:pt>
                <c:pt idx="7">
                  <c:v>0.17822162594133312</c:v>
                </c:pt>
                <c:pt idx="8">
                  <c:v>0.7517773007530665</c:v>
                </c:pt>
                <c:pt idx="9">
                  <c:v>0.5833573007530665</c:v>
                </c:pt>
                <c:pt idx="10">
                  <c:v>0.3005458406024532</c:v>
                </c:pt>
                <c:pt idx="11">
                  <c:v>0.2551766724819626</c:v>
                </c:pt>
              </c:numCache>
            </c:numRef>
          </c:val>
          <c:smooth val="0"/>
        </c:ser>
        <c:ser>
          <c:idx val="3"/>
          <c:order val="3"/>
          <c:tx>
            <c:strRef>
              <c:f>'LAB G One UI Removed'!$AW$4</c:f>
              <c:strCache>
                <c:ptCount val="1"/>
                <c:pt idx="0">
                  <c:v>R2TC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 One UI Removed'!$AW$6:$AW$17</c:f>
              <c:numCache>
                <c:ptCount val="12"/>
                <c:pt idx="0">
                  <c:v>0.013866666666666472</c:v>
                </c:pt>
                <c:pt idx="1">
                  <c:v>-0.17170666666666645</c:v>
                </c:pt>
                <c:pt idx="2">
                  <c:v>0.18663466666666673</c:v>
                </c:pt>
                <c:pt idx="3">
                  <c:v>0.9835077333333335</c:v>
                </c:pt>
                <c:pt idx="4">
                  <c:v>1.779906186666667</c:v>
                </c:pt>
                <c:pt idx="5">
                  <c:v>1.8283249493333336</c:v>
                </c:pt>
                <c:pt idx="6">
                  <c:v>1.3220599594666669</c:v>
                </c:pt>
                <c:pt idx="7">
                  <c:v>1.3243479675733336</c:v>
                </c:pt>
                <c:pt idx="8">
                  <c:v>2.8677783740586666</c:v>
                </c:pt>
                <c:pt idx="9">
                  <c:v>-0.20067730075306645</c:v>
                </c:pt>
                <c:pt idx="10">
                  <c:v>-1.4140573007530666</c:v>
                </c:pt>
                <c:pt idx="11">
                  <c:v>-0.22684584060245322</c:v>
                </c:pt>
              </c:numCache>
            </c:numRef>
          </c:val>
          <c:smooth val="0"/>
        </c:ser>
        <c:ser>
          <c:idx val="5"/>
          <c:order val="4"/>
          <c:tx>
            <c:strRef>
              <c:f>'LAB G One UI Removed'!$AX$4</c:f>
              <c:strCache>
                <c:ptCount val="1"/>
                <c:pt idx="0">
                  <c:v>R2TC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 One UI Removed'!$AX$6:$AX$17</c:f>
              <c:numCache>
                <c:ptCount val="12"/>
                <c:pt idx="0">
                  <c:v>-99</c:v>
                </c:pt>
                <c:pt idx="1">
                  <c:v>-99</c:v>
                </c:pt>
                <c:pt idx="2">
                  <c:v>-99</c:v>
                </c:pt>
                <c:pt idx="3">
                  <c:v>-99</c:v>
                </c:pt>
                <c:pt idx="4">
                  <c:v>-99</c:v>
                </c:pt>
                <c:pt idx="5">
                  <c:v>-99</c:v>
                </c:pt>
                <c:pt idx="6">
                  <c:v>-99</c:v>
                </c:pt>
                <c:pt idx="7">
                  <c:v>-99</c:v>
                </c:pt>
                <c:pt idx="8">
                  <c:v>2.244221625941333</c:v>
                </c:pt>
                <c:pt idx="9">
                  <c:v>-99</c:v>
                </c:pt>
                <c:pt idx="10">
                  <c:v>-99</c:v>
                </c:pt>
                <c:pt idx="11">
                  <c:v>-99</c:v>
                </c:pt>
              </c:numCache>
            </c:numRef>
          </c:val>
          <c:smooth val="0"/>
        </c:ser>
        <c:ser>
          <c:idx val="6"/>
          <c:order val="5"/>
          <c:tx>
            <c:strRef>
              <c:f>'LAB G One UI Removed'!$AY$4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 One UI Removed'!$AY$6:$AY$17</c:f>
              <c:numCache>
                <c:ptCount val="12"/>
                <c:pt idx="0">
                  <c:v>-99</c:v>
                </c:pt>
                <c:pt idx="1">
                  <c:v>-99</c:v>
                </c:pt>
                <c:pt idx="2">
                  <c:v>-99</c:v>
                </c:pt>
                <c:pt idx="3">
                  <c:v>-99</c:v>
                </c:pt>
                <c:pt idx="4">
                  <c:v>-99</c:v>
                </c:pt>
                <c:pt idx="5">
                  <c:v>-99</c:v>
                </c:pt>
                <c:pt idx="6">
                  <c:v>-99</c:v>
                </c:pt>
                <c:pt idx="7">
                  <c:v>-99</c:v>
                </c:pt>
                <c:pt idx="8">
                  <c:v>3.046</c:v>
                </c:pt>
                <c:pt idx="9">
                  <c:v>-99</c:v>
                </c:pt>
                <c:pt idx="10">
                  <c:v>-99</c:v>
                </c:pt>
                <c:pt idx="11">
                  <c:v>-99</c:v>
                </c:pt>
              </c:numCache>
            </c:numRef>
          </c:val>
          <c:smooth val="0"/>
        </c:ser>
        <c:ser>
          <c:idx val="7"/>
          <c:order val="6"/>
          <c:tx>
            <c:strRef>
              <c:f>'LAB G One UI Removed'!$AZ$4</c:f>
              <c:strCache>
                <c:ptCount val="1"/>
                <c:pt idx="0">
                  <c:v>R2TC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 One UI Removed'!$AZ$6:$AZ$17</c:f>
              <c:numCache>
                <c:ptCount val="12"/>
                <c:pt idx="0">
                  <c:v>-99</c:v>
                </c:pt>
                <c:pt idx="1">
                  <c:v>-99</c:v>
                </c:pt>
                <c:pt idx="2">
                  <c:v>-99</c:v>
                </c:pt>
                <c:pt idx="3">
                  <c:v>-99</c:v>
                </c:pt>
                <c:pt idx="4">
                  <c:v>-99</c:v>
                </c:pt>
                <c:pt idx="5">
                  <c:v>-99</c:v>
                </c:pt>
                <c:pt idx="6">
                  <c:v>-99</c:v>
                </c:pt>
                <c:pt idx="7">
                  <c:v>-99</c:v>
                </c:pt>
                <c:pt idx="8">
                  <c:v>2.8677783740586666</c:v>
                </c:pt>
                <c:pt idx="9">
                  <c:v>-99</c:v>
                </c:pt>
                <c:pt idx="10">
                  <c:v>-99</c:v>
                </c:pt>
                <c:pt idx="11">
                  <c:v>-99</c:v>
                </c:pt>
              </c:numCache>
            </c:numRef>
          </c:val>
          <c:smooth val="0"/>
        </c:ser>
        <c:ser>
          <c:idx val="4"/>
          <c:order val="7"/>
          <c:tx>
            <c:strRef>
              <c:f>'LAB G One UI Removed'!$BA$4</c:f>
              <c:strCache>
                <c:ptCount val="1"/>
                <c:pt idx="0">
                  <c:v>R2TC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 One UI Removed'!$BA$6:$BA$17</c:f>
              <c:numCache>
                <c:ptCount val="12"/>
                <c:pt idx="0">
                  <c:v>-99</c:v>
                </c:pt>
                <c:pt idx="1">
                  <c:v>-99</c:v>
                </c:pt>
                <c:pt idx="2">
                  <c:v>-99</c:v>
                </c:pt>
                <c:pt idx="3">
                  <c:v>-99</c:v>
                </c:pt>
                <c:pt idx="4">
                  <c:v>1.779906186666667</c:v>
                </c:pt>
                <c:pt idx="5">
                  <c:v>1.8283249493333336</c:v>
                </c:pt>
                <c:pt idx="6">
                  <c:v>-99</c:v>
                </c:pt>
                <c:pt idx="7">
                  <c:v>-99</c:v>
                </c:pt>
                <c:pt idx="8">
                  <c:v>-99</c:v>
                </c:pt>
                <c:pt idx="9">
                  <c:v>-99</c:v>
                </c:pt>
                <c:pt idx="10">
                  <c:v>-99</c:v>
                </c:pt>
                <c:pt idx="11">
                  <c:v>-99</c:v>
                </c:pt>
              </c:numCache>
            </c:numRef>
          </c:val>
          <c:smooth val="0"/>
        </c:ser>
        <c:marker val="1"/>
        <c:axId val="33794531"/>
        <c:axId val="35715324"/>
      </c:lineChart>
      <c:catAx>
        <c:axId val="33794531"/>
        <c:scaling>
          <c:orientation val="minMax"/>
        </c:scaling>
        <c:axPos val="b"/>
        <c:delete val="0"/>
        <c:numFmt formatCode="General" sourceLinked="1"/>
        <c:majorTickMark val="out"/>
        <c:minorTickMark val="none"/>
        <c:tickLblPos val="low"/>
        <c:crossAx val="35715324"/>
        <c:crosses val="autoZero"/>
        <c:auto val="1"/>
        <c:lblOffset val="100"/>
        <c:noMultiLvlLbl val="0"/>
      </c:catAx>
      <c:valAx>
        <c:axId val="35715324"/>
        <c:scaling>
          <c:orientation val="minMax"/>
          <c:max val="4"/>
          <c:min val="-3"/>
        </c:scaling>
        <c:axPos val="l"/>
        <c:majorGridlines/>
        <c:delete val="0"/>
        <c:numFmt formatCode="General" sourceLinked="1"/>
        <c:majorTickMark val="out"/>
        <c:minorTickMark val="none"/>
        <c:tickLblPos val="nextTo"/>
        <c:crossAx val="33794531"/>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C13 LTMS Example Lab G TGC</a:t>
            </a:r>
          </a:p>
        </c:rich>
      </c:tx>
      <c:layout/>
      <c:spPr>
        <a:noFill/>
        <a:ln>
          <a:noFill/>
        </a:ln>
      </c:spPr>
    </c:title>
    <c:plotArea>
      <c:layout/>
      <c:lineChart>
        <c:grouping val="standard"/>
        <c:varyColors val="0"/>
        <c:ser>
          <c:idx val="0"/>
          <c:order val="0"/>
          <c:tx>
            <c:strRef>
              <c:f>'LAB G lambda=0.3'!$X$4</c:f>
              <c:strCache>
                <c:ptCount val="1"/>
                <c:pt idx="0">
                  <c:v>TGCyi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 lambda=0.3'!$X$6:$X$18</c:f>
              <c:numCache>
                <c:ptCount val="13"/>
                <c:pt idx="0">
                  <c:v>0.8962</c:v>
                </c:pt>
                <c:pt idx="1">
                  <c:v>-0.3454</c:v>
                </c:pt>
                <c:pt idx="2">
                  <c:v>0.7547</c:v>
                </c:pt>
                <c:pt idx="3">
                  <c:v>0.4851</c:v>
                </c:pt>
                <c:pt idx="4">
                  <c:v>0.7055</c:v>
                </c:pt>
                <c:pt idx="5">
                  <c:v>0.6655</c:v>
                </c:pt>
                <c:pt idx="6">
                  <c:v>1.5349</c:v>
                </c:pt>
                <c:pt idx="7">
                  <c:v>0.0714</c:v>
                </c:pt>
                <c:pt idx="8">
                  <c:v>-0.4178</c:v>
                </c:pt>
                <c:pt idx="9">
                  <c:v>0.5256</c:v>
                </c:pt>
                <c:pt idx="10">
                  <c:v>-1.5288</c:v>
                </c:pt>
                <c:pt idx="11">
                  <c:v>0.5119</c:v>
                </c:pt>
                <c:pt idx="12">
                  <c:v>-0.7593</c:v>
                </c:pt>
              </c:numCache>
            </c:numRef>
          </c:val>
          <c:smooth val="0"/>
        </c:ser>
        <c:ser>
          <c:idx val="1"/>
          <c:order val="1"/>
          <c:tx>
            <c:strRef>
              <c:f>'LAB G lambda=0.3'!$Y$4</c:f>
              <c:strCache>
                <c:ptCount val="1"/>
                <c:pt idx="0">
                  <c:v>TGC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 lambda=0.3'!$Y$6:$Y$18</c:f>
              <c:numCache>
                <c:ptCount val="13"/>
                <c:pt idx="0">
                  <c:v>0.26886</c:v>
                </c:pt>
                <c:pt idx="1">
                  <c:v>0.08458199999999999</c:v>
                </c:pt>
                <c:pt idx="2">
                  <c:v>0.28561739999999997</c:v>
                </c:pt>
                <c:pt idx="3">
                  <c:v>0.34546217999999995</c:v>
                </c:pt>
                <c:pt idx="4">
                  <c:v>0.45347352599999996</c:v>
                </c:pt>
                <c:pt idx="5">
                  <c:v>0.5170814682</c:v>
                </c:pt>
                <c:pt idx="6">
                  <c:v>0.8224270277399999</c:v>
                </c:pt>
                <c:pt idx="7">
                  <c:v>0.5971189194179999</c:v>
                </c:pt>
                <c:pt idx="8">
                  <c:v>0.2926432435925999</c:v>
                </c:pt>
                <c:pt idx="9">
                  <c:v>0.3625302705148199</c:v>
                </c:pt>
                <c:pt idx="10">
                  <c:v>-0.20486881063962603</c:v>
                </c:pt>
                <c:pt idx="11">
                  <c:v>0.010161832552261801</c:v>
                </c:pt>
                <c:pt idx="12">
                  <c:v>-0.22067671721341672</c:v>
                </c:pt>
              </c:numCache>
            </c:numRef>
          </c:val>
          <c:smooth val="0"/>
        </c:ser>
        <c:ser>
          <c:idx val="2"/>
          <c:order val="2"/>
          <c:tx>
            <c:strRef>
              <c:f>'LAB G lambda=0.3'!$Z$4</c:f>
              <c:strCache>
                <c:ptCount val="1"/>
                <c:pt idx="0">
                  <c:v>TGC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 lambda=0.3'!$Z$6:$Z$18</c:f>
              <c:numCache>
                <c:ptCount val="13"/>
                <c:pt idx="0">
                  <c:v>0.5734766666666666</c:v>
                </c:pt>
                <c:pt idx="1">
                  <c:v>0.29781366666666664</c:v>
                </c:pt>
                <c:pt idx="2">
                  <c:v>0.4348795666666666</c:v>
                </c:pt>
                <c:pt idx="3">
                  <c:v>0.4499456966666666</c:v>
                </c:pt>
                <c:pt idx="4">
                  <c:v>0.5266119876666666</c:v>
                </c:pt>
                <c:pt idx="5">
                  <c:v>0.5682783913666666</c:v>
                </c:pt>
                <c:pt idx="6">
                  <c:v>0.8582648739566665</c:v>
                </c:pt>
                <c:pt idx="7">
                  <c:v>0.6222054117696665</c:v>
                </c:pt>
                <c:pt idx="8">
                  <c:v>0.3102037882387665</c:v>
                </c:pt>
                <c:pt idx="9">
                  <c:v>0.3748226517671365</c:v>
                </c:pt>
                <c:pt idx="10">
                  <c:v>-0.19626414376300438</c:v>
                </c:pt>
                <c:pt idx="11">
                  <c:v>0.01618509936589696</c:v>
                </c:pt>
                <c:pt idx="12">
                  <c:v>-0.21646043044387211</c:v>
                </c:pt>
              </c:numCache>
            </c:numRef>
          </c:val>
          <c:smooth val="0"/>
        </c:ser>
        <c:ser>
          <c:idx val="3"/>
          <c:order val="3"/>
          <c:tx>
            <c:strRef>
              <c:f>'LAB G lambda=0.3'!$AA$4</c:f>
              <c:strCache>
                <c:ptCount val="1"/>
                <c:pt idx="0">
                  <c:v>TGC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 lambda=0.3'!$AA$6:$AA$18</c:f>
              <c:numCache>
                <c:ptCount val="13"/>
                <c:pt idx="0">
                  <c:v>0.46103333333333335</c:v>
                </c:pt>
                <c:pt idx="1">
                  <c:v>-0.9188766666666666</c:v>
                </c:pt>
                <c:pt idx="2">
                  <c:v>0.4568863333333334</c:v>
                </c:pt>
                <c:pt idx="3">
                  <c:v>0.05022043333333337</c:v>
                </c:pt>
                <c:pt idx="4">
                  <c:v>0.2555543033333334</c:v>
                </c:pt>
                <c:pt idx="5">
                  <c:v>0.13888801233333337</c:v>
                </c:pt>
                <c:pt idx="6">
                  <c:v>0.9666216086333334</c:v>
                </c:pt>
                <c:pt idx="7">
                  <c:v>-0.7868648739566665</c:v>
                </c:pt>
                <c:pt idx="8">
                  <c:v>-1.0400054117696664</c:v>
                </c:pt>
                <c:pt idx="9">
                  <c:v>0.21539621176123347</c:v>
                </c:pt>
                <c:pt idx="10">
                  <c:v>-1.9036226517671364</c:v>
                </c:pt>
                <c:pt idx="11">
                  <c:v>0.7081641437630044</c:v>
                </c:pt>
                <c:pt idx="12">
                  <c:v>-0.7754850993658969</c:v>
                </c:pt>
              </c:numCache>
            </c:numRef>
          </c:val>
          <c:smooth val="0"/>
        </c:ser>
        <c:ser>
          <c:idx val="5"/>
          <c:order val="4"/>
          <c:tx>
            <c:strRef>
              <c:f>'LAB G lambda=0.3'!$AB$4</c:f>
              <c:strCache>
                <c:ptCount val="1"/>
                <c:pt idx="0">
                  <c:v>TGC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 lambda=0.3'!$AB$6:$AB$18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6"/>
          <c:order val="5"/>
          <c:tx>
            <c:strRef>
              <c:f>'LAB G lambda=0.3'!$AC$4</c:f>
              <c:strCache>
                <c:ptCount val="1"/>
                <c:pt idx="0">
                  <c:v>TGC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 lambda=0.3'!$AC$6:$AC$18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7"/>
          <c:order val="6"/>
          <c:tx>
            <c:strRef>
              <c:f>'LAB G lambda=0.3'!$AD$4</c:f>
              <c:strCache>
                <c:ptCount val="1"/>
                <c:pt idx="0">
                  <c:v>TGC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 lambda=0.3'!$AD$6:$AD$18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4"/>
          <c:order val="7"/>
          <c:tx>
            <c:strRef>
              <c:f>'LAB G lambda=0.3'!$AE$4</c:f>
              <c:strCache>
                <c:ptCount val="1"/>
                <c:pt idx="0">
                  <c:v>TGC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 lambda=0.3'!$AE$6:$AE$18</c:f>
              <c:numCache>
                <c:ptCount val="13"/>
                <c:pt idx="0">
                  <c:v>-99</c:v>
                </c:pt>
                <c:pt idx="1">
                  <c:v>-99</c:v>
                </c:pt>
                <c:pt idx="2">
                  <c:v>-99</c:v>
                </c:pt>
                <c:pt idx="3">
                  <c:v>-99</c:v>
                </c:pt>
                <c:pt idx="4">
                  <c:v>-99</c:v>
                </c:pt>
                <c:pt idx="5">
                  <c:v>-99</c:v>
                </c:pt>
                <c:pt idx="6">
                  <c:v>-99</c:v>
                </c:pt>
                <c:pt idx="7">
                  <c:v>-99</c:v>
                </c:pt>
                <c:pt idx="8">
                  <c:v>-99</c:v>
                </c:pt>
                <c:pt idx="9">
                  <c:v>-99</c:v>
                </c:pt>
                <c:pt idx="10">
                  <c:v>-1.9036226517671364</c:v>
                </c:pt>
                <c:pt idx="11">
                  <c:v>-99</c:v>
                </c:pt>
                <c:pt idx="12">
                  <c:v>-99</c:v>
                </c:pt>
              </c:numCache>
            </c:numRef>
          </c:val>
          <c:smooth val="0"/>
        </c:ser>
        <c:marker val="1"/>
        <c:axId val="53002461"/>
        <c:axId val="7260102"/>
      </c:lineChart>
      <c:catAx>
        <c:axId val="53002461"/>
        <c:scaling>
          <c:orientation val="minMax"/>
        </c:scaling>
        <c:axPos val="b"/>
        <c:delete val="0"/>
        <c:numFmt formatCode="General" sourceLinked="1"/>
        <c:majorTickMark val="out"/>
        <c:minorTickMark val="none"/>
        <c:tickLblPos val="low"/>
        <c:crossAx val="7260102"/>
        <c:crosses val="autoZero"/>
        <c:auto val="1"/>
        <c:lblOffset val="100"/>
        <c:noMultiLvlLbl val="0"/>
      </c:catAx>
      <c:valAx>
        <c:axId val="7260102"/>
        <c:scaling>
          <c:orientation val="minMax"/>
          <c:max val="3"/>
          <c:min val="-3"/>
        </c:scaling>
        <c:axPos val="l"/>
        <c:majorGridlines/>
        <c:delete val="0"/>
        <c:numFmt formatCode="General" sourceLinked="1"/>
        <c:majorTickMark val="out"/>
        <c:minorTickMark val="none"/>
        <c:tickLblPos val="nextTo"/>
        <c:crossAx val="53002461"/>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C13 LTMS Example Lab G TLC</a:t>
            </a:r>
          </a:p>
        </c:rich>
      </c:tx>
      <c:layout/>
      <c:spPr>
        <a:noFill/>
        <a:ln>
          <a:noFill/>
        </a:ln>
      </c:spPr>
    </c:title>
    <c:plotArea>
      <c:layout/>
      <c:lineChart>
        <c:grouping val="standard"/>
        <c:varyColors val="0"/>
        <c:ser>
          <c:idx val="0"/>
          <c:order val="0"/>
          <c:tx>
            <c:strRef>
              <c:f>'LAB G lambda=0.3'!$AI$4</c:f>
              <c:strCache>
                <c:ptCount val="1"/>
                <c:pt idx="0">
                  <c:v>TLCyi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 lambda=0.3'!$AI$6:$AI$18</c:f>
              <c:numCache>
                <c:ptCount val="13"/>
                <c:pt idx="0">
                  <c:v>-1.0527</c:v>
                </c:pt>
                <c:pt idx="1">
                  <c:v>0.0983</c:v>
                </c:pt>
                <c:pt idx="2">
                  <c:v>-0.4219</c:v>
                </c:pt>
                <c:pt idx="3">
                  <c:v>-0.8511</c:v>
                </c:pt>
                <c:pt idx="4">
                  <c:v>-0.7143</c:v>
                </c:pt>
                <c:pt idx="5">
                  <c:v>1.0993</c:v>
                </c:pt>
                <c:pt idx="6">
                  <c:v>0.1681</c:v>
                </c:pt>
                <c:pt idx="7">
                  <c:v>-1.3386</c:v>
                </c:pt>
                <c:pt idx="8">
                  <c:v>-1.9697</c:v>
                </c:pt>
                <c:pt idx="9">
                  <c:v>-1.7997</c:v>
                </c:pt>
                <c:pt idx="10">
                  <c:v>-1.346</c:v>
                </c:pt>
                <c:pt idx="11">
                  <c:v>-0.7224</c:v>
                </c:pt>
                <c:pt idx="12">
                  <c:v>-0.379</c:v>
                </c:pt>
              </c:numCache>
            </c:numRef>
          </c:val>
          <c:smooth val="0"/>
        </c:ser>
        <c:ser>
          <c:idx val="1"/>
          <c:order val="1"/>
          <c:tx>
            <c:strRef>
              <c:f>'LAB G lambda=0.3'!$AJ$4</c:f>
              <c:strCache>
                <c:ptCount val="1"/>
                <c:pt idx="0">
                  <c:v>TLC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 lambda=0.3'!$AJ$6:$AJ$18</c:f>
              <c:numCache>
                <c:ptCount val="13"/>
                <c:pt idx="0">
                  <c:v>-0.31581</c:v>
                </c:pt>
                <c:pt idx="1">
                  <c:v>-0.19157699999999997</c:v>
                </c:pt>
                <c:pt idx="2">
                  <c:v>-0.26067389999999996</c:v>
                </c:pt>
                <c:pt idx="3">
                  <c:v>-0.43780173</c:v>
                </c:pt>
                <c:pt idx="4">
                  <c:v>-0.520751211</c:v>
                </c:pt>
                <c:pt idx="5">
                  <c:v>-0.03473584769999999</c:v>
                </c:pt>
                <c:pt idx="6">
                  <c:v>0.026114906610000006</c:v>
                </c:pt>
                <c:pt idx="7">
                  <c:v>-0.383299565373</c:v>
                </c:pt>
                <c:pt idx="8">
                  <c:v>-0.8592196957610999</c:v>
                </c:pt>
                <c:pt idx="9">
                  <c:v>-1.1413637870327697</c:v>
                </c:pt>
                <c:pt idx="10">
                  <c:v>-1.2027546509229388</c:v>
                </c:pt>
                <c:pt idx="11">
                  <c:v>-1.058648255646057</c:v>
                </c:pt>
                <c:pt idx="12">
                  <c:v>-0.8547537789522399</c:v>
                </c:pt>
              </c:numCache>
            </c:numRef>
          </c:val>
          <c:smooth val="0"/>
        </c:ser>
        <c:ser>
          <c:idx val="2"/>
          <c:order val="2"/>
          <c:tx>
            <c:strRef>
              <c:f>'LAB G lambda=0.3'!$AK$4</c:f>
              <c:strCache>
                <c:ptCount val="1"/>
                <c:pt idx="0">
                  <c:v>TLC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 lambda=0.3'!$AK$6:$AK$18</c:f>
              <c:numCache>
                <c:ptCount val="13"/>
                <c:pt idx="0">
                  <c:v>-0.6369466666666665</c:v>
                </c:pt>
                <c:pt idx="1">
                  <c:v>-0.41637266666666656</c:v>
                </c:pt>
                <c:pt idx="2">
                  <c:v>-0.41803086666666656</c:v>
                </c:pt>
                <c:pt idx="3">
                  <c:v>-0.5479516066666665</c:v>
                </c:pt>
                <c:pt idx="4">
                  <c:v>-0.5978561246666666</c:v>
                </c:pt>
                <c:pt idx="5">
                  <c:v>-0.0887092872666666</c:v>
                </c:pt>
                <c:pt idx="6">
                  <c:v>-0.011666501086666621</c:v>
                </c:pt>
                <c:pt idx="7">
                  <c:v>-0.40974655076066663</c:v>
                </c:pt>
                <c:pt idx="8">
                  <c:v>-0.8777325855324666</c:v>
                </c:pt>
                <c:pt idx="9">
                  <c:v>-1.1543228098727267</c:v>
                </c:pt>
                <c:pt idx="10">
                  <c:v>-1.2118259669109086</c:v>
                </c:pt>
                <c:pt idx="11">
                  <c:v>-1.064998176837636</c:v>
                </c:pt>
                <c:pt idx="12">
                  <c:v>-0.8591987237863452</c:v>
                </c:pt>
              </c:numCache>
            </c:numRef>
          </c:val>
          <c:smooth val="0"/>
        </c:ser>
        <c:ser>
          <c:idx val="3"/>
          <c:order val="3"/>
          <c:tx>
            <c:strRef>
              <c:f>'LAB G lambda=0.3'!$AL$4</c:f>
              <c:strCache>
                <c:ptCount val="1"/>
                <c:pt idx="0">
                  <c:v>TLC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 lambda=0.3'!$AL$6:$AL$18</c:f>
              <c:numCache>
                <c:ptCount val="13"/>
                <c:pt idx="0">
                  <c:v>-0.5939333333333334</c:v>
                </c:pt>
                <c:pt idx="1">
                  <c:v>0.7352466666666666</c:v>
                </c:pt>
                <c:pt idx="2">
                  <c:v>-0.00552733333333344</c:v>
                </c:pt>
                <c:pt idx="3">
                  <c:v>-0.4330691333333334</c:v>
                </c:pt>
                <c:pt idx="4">
                  <c:v>-0.1663483933333335</c:v>
                </c:pt>
                <c:pt idx="5">
                  <c:v>1.6971561246666664</c:v>
                </c:pt>
                <c:pt idx="6">
                  <c:v>0.25680928726666663</c:v>
                </c:pt>
                <c:pt idx="7">
                  <c:v>-1.3269334989133335</c:v>
                </c:pt>
                <c:pt idx="8">
                  <c:v>-1.5599534492393334</c:v>
                </c:pt>
                <c:pt idx="9">
                  <c:v>-0.9219674144675335</c:v>
                </c:pt>
                <c:pt idx="10">
                  <c:v>-0.19167719012727336</c:v>
                </c:pt>
                <c:pt idx="11">
                  <c:v>0.48942596691090856</c:v>
                </c:pt>
                <c:pt idx="12">
                  <c:v>0.685998176837636</c:v>
                </c:pt>
              </c:numCache>
            </c:numRef>
          </c:val>
          <c:smooth val="0"/>
        </c:ser>
        <c:ser>
          <c:idx val="5"/>
          <c:order val="4"/>
          <c:tx>
            <c:strRef>
              <c:f>'LAB G lambda=0.3'!$AM$4</c:f>
              <c:strCache>
                <c:ptCount val="1"/>
                <c:pt idx="0">
                  <c:v>TLC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 lambda=0.3'!$AM$6:$AM$18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6"/>
          <c:order val="5"/>
          <c:tx>
            <c:strRef>
              <c:f>'LAB G lambda=0.3'!$AN$4</c:f>
              <c:strCache>
                <c:ptCount val="1"/>
                <c:pt idx="0">
                  <c:v>TLC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 lambda=0.3'!$AN$6:$AN$18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7"/>
          <c:order val="6"/>
          <c:tx>
            <c:strRef>
              <c:f>'LAB G lambda=0.3'!$AO$4</c:f>
              <c:strCache>
                <c:ptCount val="1"/>
                <c:pt idx="0">
                  <c:v>TLC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 lambda=0.3'!$AO$6:$AO$18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4"/>
          <c:order val="7"/>
          <c:tx>
            <c:strRef>
              <c:f>'LAB G lambda=0.3'!$AP$4</c:f>
              <c:strCache>
                <c:ptCount val="1"/>
                <c:pt idx="0">
                  <c:v>TLC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 lambda=0.3'!$AP$6:$AP$18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marker val="1"/>
        <c:axId val="65340919"/>
        <c:axId val="51197360"/>
      </c:lineChart>
      <c:catAx>
        <c:axId val="65340919"/>
        <c:scaling>
          <c:orientation val="minMax"/>
        </c:scaling>
        <c:axPos val="b"/>
        <c:delete val="0"/>
        <c:numFmt formatCode="General" sourceLinked="1"/>
        <c:majorTickMark val="out"/>
        <c:minorTickMark val="none"/>
        <c:tickLblPos val="low"/>
        <c:crossAx val="51197360"/>
        <c:crosses val="autoZero"/>
        <c:auto val="1"/>
        <c:lblOffset val="100"/>
        <c:noMultiLvlLbl val="0"/>
      </c:catAx>
      <c:valAx>
        <c:axId val="51197360"/>
        <c:scaling>
          <c:orientation val="minMax"/>
          <c:max val="3"/>
          <c:min val="-3"/>
        </c:scaling>
        <c:axPos val="l"/>
        <c:majorGridlines/>
        <c:delete val="0"/>
        <c:numFmt formatCode="General" sourceLinked="1"/>
        <c:majorTickMark val="out"/>
        <c:minorTickMark val="none"/>
        <c:tickLblPos val="nextTo"/>
        <c:crossAx val="65340919"/>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R2TC</a:t>
            </a:r>
          </a:p>
        </c:rich>
      </c:tx>
      <c:layout/>
      <c:spPr>
        <a:noFill/>
        <a:ln>
          <a:noFill/>
        </a:ln>
      </c:spPr>
    </c:title>
    <c:plotArea>
      <c:layout/>
      <c:lineChart>
        <c:grouping val="standard"/>
        <c:varyColors val="0"/>
        <c:ser>
          <c:idx val="0"/>
          <c:order val="0"/>
          <c:tx>
            <c:strRef>
              <c:f>'LAB G lambda=0.3'!$AT$4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 lambda=0.3'!$AT$6:$AT$18</c:f>
              <c:numCache>
                <c:ptCount val="13"/>
                <c:pt idx="0">
                  <c:v>-1.2613</c:v>
                </c:pt>
                <c:pt idx="1">
                  <c:v>-1.4441</c:v>
                </c:pt>
                <c:pt idx="2">
                  <c:v>-1.1201</c:v>
                </c:pt>
                <c:pt idx="3">
                  <c:v>-0.2859</c:v>
                </c:pt>
                <c:pt idx="4">
                  <c:v>0.7072</c:v>
                </c:pt>
                <c:pt idx="5">
                  <c:v>1.1116</c:v>
                </c:pt>
                <c:pt idx="6">
                  <c:v>0.971</c:v>
                </c:pt>
                <c:pt idx="7">
                  <c:v>1.2377</c:v>
                </c:pt>
                <c:pt idx="8">
                  <c:v>3.046</c:v>
                </c:pt>
                <c:pt idx="9">
                  <c:v>-1.9773</c:v>
                </c:pt>
                <c:pt idx="10">
                  <c:v>0.5511</c:v>
                </c:pt>
                <c:pt idx="11">
                  <c:v>-0.8307</c:v>
                </c:pt>
                <c:pt idx="12">
                  <c:v>0.0737</c:v>
                </c:pt>
              </c:numCache>
            </c:numRef>
          </c:val>
          <c:smooth val="0"/>
        </c:ser>
        <c:ser>
          <c:idx val="1"/>
          <c:order val="1"/>
          <c:tx>
            <c:strRef>
              <c:f>'LAB G lambda=0.3'!$AU$4</c:f>
              <c:strCache>
                <c:ptCount val="1"/>
                <c:pt idx="0">
                  <c:v>R2TC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 lambda=0.3'!$AU$6:$AU$18</c:f>
              <c:numCache>
                <c:ptCount val="13"/>
                <c:pt idx="0">
                  <c:v>-0.37839</c:v>
                </c:pt>
                <c:pt idx="1">
                  <c:v>-0.6981029999999999</c:v>
                </c:pt>
                <c:pt idx="2">
                  <c:v>-0.8247020999999999</c:v>
                </c:pt>
                <c:pt idx="3">
                  <c:v>-0.6630614699999999</c:v>
                </c:pt>
                <c:pt idx="4">
                  <c:v>-0.2519830289999999</c:v>
                </c:pt>
                <c:pt idx="5">
                  <c:v>0.15709187970000002</c:v>
                </c:pt>
                <c:pt idx="6">
                  <c:v>0.40126431579</c:v>
                </c:pt>
                <c:pt idx="7">
                  <c:v>0.6521950210529999</c:v>
                </c:pt>
                <c:pt idx="8">
                  <c:v>1.3703365147370998</c:v>
                </c:pt>
                <c:pt idx="9">
                  <c:v>0.3660455603159698</c:v>
                </c:pt>
                <c:pt idx="10">
                  <c:v>0.4215618922211789</c:v>
                </c:pt>
                <c:pt idx="11">
                  <c:v>0.045883324554825244</c:v>
                </c:pt>
                <c:pt idx="12">
                  <c:v>0.05422832718837767</c:v>
                </c:pt>
              </c:numCache>
            </c:numRef>
          </c:val>
          <c:smooth val="0"/>
        </c:ser>
        <c:ser>
          <c:idx val="2"/>
          <c:order val="2"/>
          <c:tx>
            <c:strRef>
              <c:f>'LAB G lambda=0.3'!$AV$4</c:f>
              <c:strCache>
                <c:ptCount val="1"/>
                <c:pt idx="0">
                  <c:v>R2TC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 lambda=0.3'!$AV$6:$AV$18</c:f>
              <c:numCache>
                <c:ptCount val="13"/>
                <c:pt idx="0">
                  <c:v>-1.2710066666666666</c:v>
                </c:pt>
                <c:pt idx="1">
                  <c:v>-1.3229346666666666</c:v>
                </c:pt>
                <c:pt idx="2">
                  <c:v>-1.2620842666666665</c:v>
                </c:pt>
                <c:pt idx="3">
                  <c:v>-0.9692289866666665</c:v>
                </c:pt>
                <c:pt idx="4">
                  <c:v>-0.46630029066666645</c:v>
                </c:pt>
                <c:pt idx="5">
                  <c:v>0.00706979653333345</c:v>
                </c:pt>
                <c:pt idx="6">
                  <c:v>0.2962488575733334</c:v>
                </c:pt>
                <c:pt idx="7">
                  <c:v>0.5786842003013334</c:v>
                </c:pt>
                <c:pt idx="8">
                  <c:v>1.3188789402109333</c:v>
                </c:pt>
                <c:pt idx="9">
                  <c:v>0.3853871006928532</c:v>
                </c:pt>
                <c:pt idx="10">
                  <c:v>0.41852968055428263</c:v>
                </c:pt>
                <c:pt idx="11">
                  <c:v>0.04376077638799786</c:v>
                </c:pt>
                <c:pt idx="12">
                  <c:v>0.0527425434715985</c:v>
                </c:pt>
              </c:numCache>
            </c:numRef>
          </c:val>
          <c:smooth val="0"/>
        </c:ser>
        <c:ser>
          <c:idx val="3"/>
          <c:order val="3"/>
          <c:tx>
            <c:strRef>
              <c:f>'LAB G lambda=0.3'!$AW$4</c:f>
              <c:strCache>
                <c:ptCount val="1"/>
                <c:pt idx="0">
                  <c:v>R2TC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 lambda=0.3'!$AW$6:$AW$18</c:f>
              <c:numCache>
                <c:ptCount val="13"/>
                <c:pt idx="0">
                  <c:v>0.013866666666666472</c:v>
                </c:pt>
                <c:pt idx="1">
                  <c:v>-0.17309333333333332</c:v>
                </c:pt>
                <c:pt idx="2">
                  <c:v>0.2028346666666665</c:v>
                </c:pt>
                <c:pt idx="3">
                  <c:v>0.9761842666666665</c:v>
                </c:pt>
                <c:pt idx="4">
                  <c:v>1.6764289866666666</c:v>
                </c:pt>
                <c:pt idx="5">
                  <c:v>1.5779002906666664</c:v>
                </c:pt>
                <c:pt idx="6">
                  <c:v>0.9639302034666666</c:v>
                </c:pt>
                <c:pt idx="7">
                  <c:v>0.9414511424266666</c:v>
                </c:pt>
                <c:pt idx="8">
                  <c:v>2.4673157996986665</c:v>
                </c:pt>
                <c:pt idx="9">
                  <c:v>-3.2961789402109334</c:v>
                </c:pt>
                <c:pt idx="10">
                  <c:v>0.16571289930714683</c:v>
                </c:pt>
                <c:pt idx="11">
                  <c:v>-1.2492296805542826</c:v>
                </c:pt>
                <c:pt idx="12">
                  <c:v>0.029939223612002144</c:v>
                </c:pt>
              </c:numCache>
            </c:numRef>
          </c:val>
          <c:smooth val="0"/>
        </c:ser>
        <c:ser>
          <c:idx val="5"/>
          <c:order val="4"/>
          <c:tx>
            <c:strRef>
              <c:f>'LAB G lambda=0.3'!$AX$4</c:f>
              <c:strCache>
                <c:ptCount val="1"/>
                <c:pt idx="0">
                  <c:v>R2TC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 lambda=0.3'!$AX$6:$AX$18</c:f>
              <c:numCache>
                <c:ptCount val="13"/>
                <c:pt idx="0">
                  <c:v>-99</c:v>
                </c:pt>
                <c:pt idx="1">
                  <c:v>-99</c:v>
                </c:pt>
                <c:pt idx="2">
                  <c:v>-99</c:v>
                </c:pt>
                <c:pt idx="3">
                  <c:v>-99</c:v>
                </c:pt>
                <c:pt idx="4">
                  <c:v>-99</c:v>
                </c:pt>
                <c:pt idx="5">
                  <c:v>-99</c:v>
                </c:pt>
                <c:pt idx="6">
                  <c:v>-99</c:v>
                </c:pt>
                <c:pt idx="7">
                  <c:v>-99</c:v>
                </c:pt>
                <c:pt idx="8">
                  <c:v>2.704684200301333</c:v>
                </c:pt>
                <c:pt idx="9">
                  <c:v>-0.8071210597890666</c:v>
                </c:pt>
                <c:pt idx="10">
                  <c:v>-99</c:v>
                </c:pt>
                <c:pt idx="11">
                  <c:v>-99</c:v>
                </c:pt>
                <c:pt idx="12">
                  <c:v>-99</c:v>
                </c:pt>
              </c:numCache>
            </c:numRef>
          </c:val>
          <c:smooth val="0"/>
        </c:ser>
        <c:ser>
          <c:idx val="6"/>
          <c:order val="5"/>
          <c:tx>
            <c:strRef>
              <c:f>'LAB G lambda=0.3'!$AY$4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 lambda=0.3'!$AY$6:$AY$18</c:f>
              <c:numCache>
                <c:ptCount val="13"/>
                <c:pt idx="0">
                  <c:v>-99</c:v>
                </c:pt>
                <c:pt idx="1">
                  <c:v>-99</c:v>
                </c:pt>
                <c:pt idx="2">
                  <c:v>-99</c:v>
                </c:pt>
                <c:pt idx="3">
                  <c:v>-99</c:v>
                </c:pt>
                <c:pt idx="4">
                  <c:v>-99</c:v>
                </c:pt>
                <c:pt idx="5">
                  <c:v>-99</c:v>
                </c:pt>
                <c:pt idx="6">
                  <c:v>-99</c:v>
                </c:pt>
                <c:pt idx="7">
                  <c:v>-99</c:v>
                </c:pt>
                <c:pt idx="8">
                  <c:v>3.046</c:v>
                </c:pt>
                <c:pt idx="9">
                  <c:v>-99</c:v>
                </c:pt>
                <c:pt idx="10">
                  <c:v>-99</c:v>
                </c:pt>
                <c:pt idx="11">
                  <c:v>-99</c:v>
                </c:pt>
                <c:pt idx="12">
                  <c:v>-99</c:v>
                </c:pt>
              </c:numCache>
            </c:numRef>
          </c:val>
          <c:smooth val="0"/>
        </c:ser>
        <c:ser>
          <c:idx val="7"/>
          <c:order val="6"/>
          <c:tx>
            <c:strRef>
              <c:f>'LAB G lambda=0.3'!$AZ$4</c:f>
              <c:strCache>
                <c:ptCount val="1"/>
                <c:pt idx="0">
                  <c:v>R2TC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 lambda=0.3'!$AZ$6:$AZ$18</c:f>
              <c:numCache>
                <c:ptCount val="13"/>
                <c:pt idx="0">
                  <c:v>-99</c:v>
                </c:pt>
                <c:pt idx="1">
                  <c:v>-99</c:v>
                </c:pt>
                <c:pt idx="2">
                  <c:v>-99</c:v>
                </c:pt>
                <c:pt idx="3">
                  <c:v>-99</c:v>
                </c:pt>
                <c:pt idx="4">
                  <c:v>-99</c:v>
                </c:pt>
                <c:pt idx="5">
                  <c:v>-99</c:v>
                </c:pt>
                <c:pt idx="6">
                  <c:v>-99</c:v>
                </c:pt>
                <c:pt idx="7">
                  <c:v>-99</c:v>
                </c:pt>
                <c:pt idx="8">
                  <c:v>2.4673157996986665</c:v>
                </c:pt>
                <c:pt idx="9">
                  <c:v>-3.2961789402109334</c:v>
                </c:pt>
                <c:pt idx="10">
                  <c:v>-99</c:v>
                </c:pt>
                <c:pt idx="11">
                  <c:v>-99</c:v>
                </c:pt>
                <c:pt idx="12">
                  <c:v>-99</c:v>
                </c:pt>
              </c:numCache>
            </c:numRef>
          </c:val>
          <c:smooth val="0"/>
        </c:ser>
        <c:ser>
          <c:idx val="4"/>
          <c:order val="7"/>
          <c:tx>
            <c:strRef>
              <c:f>'LAB G lambda=0.3'!$BA$4</c:f>
              <c:strCache>
                <c:ptCount val="1"/>
                <c:pt idx="0">
                  <c:v>R2TC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 lambda=0.3'!$BA$6:$BA$18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marker val="1"/>
        <c:axId val="58123057"/>
        <c:axId val="53345466"/>
      </c:lineChart>
      <c:catAx>
        <c:axId val="58123057"/>
        <c:scaling>
          <c:orientation val="minMax"/>
        </c:scaling>
        <c:axPos val="b"/>
        <c:delete val="0"/>
        <c:numFmt formatCode="General" sourceLinked="1"/>
        <c:majorTickMark val="out"/>
        <c:minorTickMark val="none"/>
        <c:tickLblPos val="low"/>
        <c:crossAx val="53345466"/>
        <c:crosses val="autoZero"/>
        <c:auto val="1"/>
        <c:lblOffset val="100"/>
        <c:noMultiLvlLbl val="0"/>
      </c:catAx>
      <c:valAx>
        <c:axId val="53345466"/>
        <c:scaling>
          <c:orientation val="minMax"/>
          <c:max val="4"/>
          <c:min val="-4"/>
        </c:scaling>
        <c:axPos val="l"/>
        <c:majorGridlines/>
        <c:delete val="0"/>
        <c:numFmt formatCode="General" sourceLinked="1"/>
        <c:majorTickMark val="out"/>
        <c:minorTickMark val="none"/>
        <c:tickLblPos val="nextTo"/>
        <c:crossAx val="58123057"/>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OC</a:t>
            </a:r>
          </a:p>
        </c:rich>
      </c:tx>
      <c:layout/>
      <c:spPr>
        <a:noFill/>
        <a:ln>
          <a:noFill/>
        </a:ln>
      </c:spPr>
    </c:title>
    <c:plotArea>
      <c:layout/>
      <c:lineChart>
        <c:grouping val="standard"/>
        <c:varyColors val="0"/>
        <c:ser>
          <c:idx val="0"/>
          <c:order val="0"/>
          <c:tx>
            <c:strRef>
              <c:f>'LAB G lambda=0.3'!$BE$4</c:f>
              <c:strCache>
                <c:ptCount val="1"/>
                <c:pt idx="0">
                  <c:v>OCyi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 lambda=0.3'!$BE$6:$BE$18</c:f>
              <c:numCache>
                <c:ptCount val="13"/>
                <c:pt idx="0">
                  <c:v>-0.4151</c:v>
                </c:pt>
                <c:pt idx="1">
                  <c:v>-0.5331</c:v>
                </c:pt>
                <c:pt idx="2">
                  <c:v>1.147</c:v>
                </c:pt>
                <c:pt idx="3">
                  <c:v>0.5338</c:v>
                </c:pt>
                <c:pt idx="4">
                  <c:v>-0.7071</c:v>
                </c:pt>
                <c:pt idx="5">
                  <c:v>0.6198</c:v>
                </c:pt>
                <c:pt idx="6">
                  <c:v>0.1266</c:v>
                </c:pt>
                <c:pt idx="7">
                  <c:v>-0.9666</c:v>
                </c:pt>
                <c:pt idx="8">
                  <c:v>-1.3168</c:v>
                </c:pt>
                <c:pt idx="9">
                  <c:v>-1.3746</c:v>
                </c:pt>
                <c:pt idx="10">
                  <c:v>0.032</c:v>
                </c:pt>
                <c:pt idx="11">
                  <c:v>2.3545</c:v>
                </c:pt>
                <c:pt idx="12">
                  <c:v>0.7806</c:v>
                </c:pt>
              </c:numCache>
            </c:numRef>
          </c:val>
          <c:smooth val="0"/>
        </c:ser>
        <c:ser>
          <c:idx val="1"/>
          <c:order val="1"/>
          <c:tx>
            <c:strRef>
              <c:f>'LAB G lambda=0.3'!$BF$4</c:f>
              <c:strCache>
                <c:ptCount val="1"/>
                <c:pt idx="0">
                  <c:v>OC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 lambda=0.3'!$BF$6:$BF$18</c:f>
              <c:numCache>
                <c:ptCount val="13"/>
                <c:pt idx="0">
                  <c:v>-0.12453</c:v>
                </c:pt>
                <c:pt idx="1">
                  <c:v>-0.247101</c:v>
                </c:pt>
                <c:pt idx="2">
                  <c:v>0.17112930000000004</c:v>
                </c:pt>
                <c:pt idx="3">
                  <c:v>0.27993051</c:v>
                </c:pt>
                <c:pt idx="4">
                  <c:v>-0.016178642999999993</c:v>
                </c:pt>
                <c:pt idx="5">
                  <c:v>0.1746149499</c:v>
                </c:pt>
                <c:pt idx="6">
                  <c:v>0.16021046493</c:v>
                </c:pt>
                <c:pt idx="7">
                  <c:v>-0.17783267454900004</c:v>
                </c:pt>
                <c:pt idx="8">
                  <c:v>-0.5195228721843</c:v>
                </c:pt>
                <c:pt idx="9">
                  <c:v>-0.77604601052901</c:v>
                </c:pt>
                <c:pt idx="10">
                  <c:v>-0.5336322073703069</c:v>
                </c:pt>
                <c:pt idx="11">
                  <c:v>0.3328074548407851</c:v>
                </c:pt>
                <c:pt idx="12">
                  <c:v>0.4671452183885495</c:v>
                </c:pt>
              </c:numCache>
            </c:numRef>
          </c:val>
          <c:smooth val="0"/>
        </c:ser>
        <c:ser>
          <c:idx val="2"/>
          <c:order val="2"/>
          <c:tx>
            <c:strRef>
              <c:f>'LAB G lambda=0.3'!$BG$4</c:f>
              <c:strCache>
                <c:ptCount val="1"/>
                <c:pt idx="0">
                  <c:v>OC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 lambda=0.3'!$BG$6:$BG$18</c:f>
              <c:numCache>
                <c:ptCount val="13"/>
                <c:pt idx="0">
                  <c:v>-0.07814333333333334</c:v>
                </c:pt>
                <c:pt idx="1">
                  <c:v>-0.2146303333333333</c:v>
                </c:pt>
                <c:pt idx="2">
                  <c:v>0.1938587666666667</c:v>
                </c:pt>
                <c:pt idx="3">
                  <c:v>0.29584113666666667</c:v>
                </c:pt>
                <c:pt idx="4">
                  <c:v>-0.005041204333333327</c:v>
                </c:pt>
                <c:pt idx="5">
                  <c:v>0.18241115696666665</c:v>
                </c:pt>
                <c:pt idx="6">
                  <c:v>0.16566780987666663</c:v>
                </c:pt>
                <c:pt idx="7">
                  <c:v>-0.17401253308633338</c:v>
                </c:pt>
                <c:pt idx="8">
                  <c:v>-0.5168487731604333</c:v>
                </c:pt>
                <c:pt idx="9">
                  <c:v>-0.7741741412123033</c:v>
                </c:pt>
                <c:pt idx="10">
                  <c:v>-0.5323218988486123</c:v>
                </c:pt>
                <c:pt idx="11">
                  <c:v>0.33372467080597135</c:v>
                </c:pt>
                <c:pt idx="12">
                  <c:v>0.46778726956417993</c:v>
                </c:pt>
              </c:numCache>
            </c:numRef>
          </c:val>
          <c:smooth val="0"/>
        </c:ser>
        <c:ser>
          <c:idx val="3"/>
          <c:order val="3"/>
          <c:tx>
            <c:strRef>
              <c:f>'LAB G lambda=0.3'!$BH$4</c:f>
              <c:strCache>
                <c:ptCount val="1"/>
                <c:pt idx="0">
                  <c:v>OC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 lambda=0.3'!$BH$6:$BH$18</c:f>
              <c:numCache>
                <c:ptCount val="13"/>
                <c:pt idx="0">
                  <c:v>-0.48136666666666666</c:v>
                </c:pt>
                <c:pt idx="1">
                  <c:v>-0.4549566666666667</c:v>
                </c:pt>
                <c:pt idx="2">
                  <c:v>1.3616303333333333</c:v>
                </c:pt>
                <c:pt idx="3">
                  <c:v>0.33994123333333337</c:v>
                </c:pt>
                <c:pt idx="4">
                  <c:v>-1.0029411366666667</c:v>
                </c:pt>
                <c:pt idx="5">
                  <c:v>0.6248412043333333</c:v>
                </c:pt>
                <c:pt idx="6">
                  <c:v>-0.055811156966666664</c:v>
                </c:pt>
                <c:pt idx="7">
                  <c:v>-1.1322678098766668</c:v>
                </c:pt>
                <c:pt idx="8">
                  <c:v>-1.1427874669136666</c:v>
                </c:pt>
                <c:pt idx="9">
                  <c:v>-0.8577512268395667</c:v>
                </c:pt>
                <c:pt idx="10">
                  <c:v>0.8061741412123034</c:v>
                </c:pt>
                <c:pt idx="11">
                  <c:v>2.886821898848612</c:v>
                </c:pt>
                <c:pt idx="12">
                  <c:v>0.4468753291940286</c:v>
                </c:pt>
              </c:numCache>
            </c:numRef>
          </c:val>
          <c:smooth val="0"/>
        </c:ser>
        <c:ser>
          <c:idx val="5"/>
          <c:order val="4"/>
          <c:tx>
            <c:strRef>
              <c:f>'LAB G lambda=0.3'!$BI$4</c:f>
              <c:strCache>
                <c:ptCount val="1"/>
                <c:pt idx="0">
                  <c:v>OC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 lambda=0.3'!$BI$6:$BI$18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6"/>
          <c:order val="5"/>
          <c:tx>
            <c:strRef>
              <c:f>'LAB G lambda=0.3'!$BJ$4</c:f>
              <c:strCache>
                <c:ptCount val="1"/>
                <c:pt idx="0">
                  <c:v>OC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 lambda=0.3'!$BJ$6:$BJ$18</c:f>
              <c:numCache>
                <c:ptCount val="13"/>
                <c:pt idx="0">
                  <c:v>-99</c:v>
                </c:pt>
                <c:pt idx="1">
                  <c:v>-99</c:v>
                </c:pt>
                <c:pt idx="2">
                  <c:v>-99</c:v>
                </c:pt>
                <c:pt idx="3">
                  <c:v>-99</c:v>
                </c:pt>
                <c:pt idx="4">
                  <c:v>-99</c:v>
                </c:pt>
                <c:pt idx="5">
                  <c:v>-99</c:v>
                </c:pt>
                <c:pt idx="6">
                  <c:v>-99</c:v>
                </c:pt>
                <c:pt idx="7">
                  <c:v>-99</c:v>
                </c:pt>
                <c:pt idx="8">
                  <c:v>-99</c:v>
                </c:pt>
                <c:pt idx="9">
                  <c:v>-99</c:v>
                </c:pt>
                <c:pt idx="10">
                  <c:v>-99</c:v>
                </c:pt>
                <c:pt idx="11">
                  <c:v>2.3545</c:v>
                </c:pt>
                <c:pt idx="12">
                  <c:v>-99</c:v>
                </c:pt>
              </c:numCache>
            </c:numRef>
          </c:val>
          <c:smooth val="0"/>
        </c:ser>
        <c:ser>
          <c:idx val="7"/>
          <c:order val="6"/>
          <c:tx>
            <c:strRef>
              <c:f>'LAB G lambda=0.3'!$BK$4</c:f>
              <c:strCache>
                <c:ptCount val="1"/>
                <c:pt idx="0">
                  <c:v>OC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 lambda=0.3'!$BK$6:$BK$18</c:f>
              <c:numCache>
                <c:ptCount val="13"/>
                <c:pt idx="0">
                  <c:v>-99</c:v>
                </c:pt>
                <c:pt idx="1">
                  <c:v>-99</c:v>
                </c:pt>
                <c:pt idx="2">
                  <c:v>-99</c:v>
                </c:pt>
                <c:pt idx="3">
                  <c:v>-99</c:v>
                </c:pt>
                <c:pt idx="4">
                  <c:v>-99</c:v>
                </c:pt>
                <c:pt idx="5">
                  <c:v>-99</c:v>
                </c:pt>
                <c:pt idx="6">
                  <c:v>-99</c:v>
                </c:pt>
                <c:pt idx="7">
                  <c:v>-99</c:v>
                </c:pt>
                <c:pt idx="8">
                  <c:v>-99</c:v>
                </c:pt>
                <c:pt idx="9">
                  <c:v>-99</c:v>
                </c:pt>
                <c:pt idx="10">
                  <c:v>-99</c:v>
                </c:pt>
                <c:pt idx="11">
                  <c:v>2.886821898848612</c:v>
                </c:pt>
                <c:pt idx="12">
                  <c:v>-99</c:v>
                </c:pt>
              </c:numCache>
            </c:numRef>
          </c:val>
          <c:smooth val="0"/>
        </c:ser>
        <c:ser>
          <c:idx val="4"/>
          <c:order val="7"/>
          <c:tx>
            <c:strRef>
              <c:f>'LAB G lambda=0.3'!$BL$4</c:f>
              <c:strCache>
                <c:ptCount val="1"/>
                <c:pt idx="0">
                  <c:v>OC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 lambda=0.3'!$BL$6:$BL$18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marker val="1"/>
        <c:axId val="10347147"/>
        <c:axId val="26015460"/>
      </c:lineChart>
      <c:catAx>
        <c:axId val="10347147"/>
        <c:scaling>
          <c:orientation val="minMax"/>
        </c:scaling>
        <c:axPos val="b"/>
        <c:delete val="0"/>
        <c:numFmt formatCode="General" sourceLinked="1"/>
        <c:majorTickMark val="out"/>
        <c:minorTickMark val="none"/>
        <c:tickLblPos val="low"/>
        <c:crossAx val="26015460"/>
        <c:crosses val="autoZero"/>
        <c:auto val="1"/>
        <c:lblOffset val="100"/>
        <c:noMultiLvlLbl val="0"/>
      </c:catAx>
      <c:valAx>
        <c:axId val="26015460"/>
        <c:scaling>
          <c:orientation val="minMax"/>
          <c:max val="3"/>
          <c:min val="-3"/>
        </c:scaling>
        <c:axPos val="l"/>
        <c:majorGridlines/>
        <c:delete val="0"/>
        <c:numFmt formatCode="General" sourceLinked="1"/>
        <c:majorTickMark val="out"/>
        <c:minorTickMark val="none"/>
        <c:tickLblPos val="nextTo"/>
        <c:crossAx val="10347147"/>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C13 LTMS Example Lab G TGC</a:t>
            </a:r>
          </a:p>
        </c:rich>
      </c:tx>
      <c:layout/>
      <c:spPr>
        <a:noFill/>
        <a:ln>
          <a:noFill/>
        </a:ln>
      </c:spPr>
    </c:title>
    <c:plotArea>
      <c:layout/>
      <c:lineChart>
        <c:grouping val="standard"/>
        <c:varyColors val="0"/>
        <c:ser>
          <c:idx val="0"/>
          <c:order val="0"/>
          <c:tx>
            <c:strRef>
              <c:f>'LAB G lambda=0.4'!$X$4</c:f>
              <c:strCache>
                <c:ptCount val="1"/>
                <c:pt idx="0">
                  <c:v>TGCyi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 lambda=0.4'!$X$6:$X$18</c:f>
              <c:numCache>
                <c:ptCount val="13"/>
                <c:pt idx="0">
                  <c:v>0.8962</c:v>
                </c:pt>
                <c:pt idx="1">
                  <c:v>-0.3454</c:v>
                </c:pt>
                <c:pt idx="2">
                  <c:v>0.7547</c:v>
                </c:pt>
                <c:pt idx="3">
                  <c:v>0.4851</c:v>
                </c:pt>
                <c:pt idx="4">
                  <c:v>0.7055</c:v>
                </c:pt>
                <c:pt idx="5">
                  <c:v>0.6655</c:v>
                </c:pt>
                <c:pt idx="6">
                  <c:v>1.5349</c:v>
                </c:pt>
                <c:pt idx="7">
                  <c:v>0.0714</c:v>
                </c:pt>
                <c:pt idx="8">
                  <c:v>-0.4178</c:v>
                </c:pt>
                <c:pt idx="9">
                  <c:v>0.5256</c:v>
                </c:pt>
                <c:pt idx="10">
                  <c:v>-1.5288</c:v>
                </c:pt>
                <c:pt idx="11">
                  <c:v>0.5119</c:v>
                </c:pt>
                <c:pt idx="12">
                  <c:v>-0.7593</c:v>
                </c:pt>
              </c:numCache>
            </c:numRef>
          </c:val>
          <c:smooth val="0"/>
        </c:ser>
        <c:ser>
          <c:idx val="1"/>
          <c:order val="1"/>
          <c:tx>
            <c:strRef>
              <c:f>'LAB G lambda=0.4'!$Y$4</c:f>
              <c:strCache>
                <c:ptCount val="1"/>
                <c:pt idx="0">
                  <c:v>TGC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 lambda=0.4'!$Y$6:$Y$18</c:f>
              <c:numCache>
                <c:ptCount val="13"/>
                <c:pt idx="0">
                  <c:v>0.35848</c:v>
                </c:pt>
                <c:pt idx="1">
                  <c:v>0.076928</c:v>
                </c:pt>
                <c:pt idx="2">
                  <c:v>0.34803680000000004</c:v>
                </c:pt>
                <c:pt idx="3">
                  <c:v>0.40286208</c:v>
                </c:pt>
                <c:pt idx="4">
                  <c:v>0.5239172480000001</c:v>
                </c:pt>
                <c:pt idx="5">
                  <c:v>0.5805503488</c:v>
                </c:pt>
                <c:pt idx="6">
                  <c:v>0.9622902092800001</c:v>
                </c:pt>
                <c:pt idx="7">
                  <c:v>0.6059341255680001</c:v>
                </c:pt>
                <c:pt idx="8">
                  <c:v>0.19644047534080003</c:v>
                </c:pt>
                <c:pt idx="9">
                  <c:v>0.32810428520448</c:v>
                </c:pt>
                <c:pt idx="10">
                  <c:v>-0.41465742887731205</c:v>
                </c:pt>
                <c:pt idx="11">
                  <c:v>-0.044034457326387194</c:v>
                </c:pt>
                <c:pt idx="12">
                  <c:v>-0.3301406743958323</c:v>
                </c:pt>
              </c:numCache>
            </c:numRef>
          </c:val>
          <c:smooth val="0"/>
        </c:ser>
        <c:ser>
          <c:idx val="2"/>
          <c:order val="2"/>
          <c:tx>
            <c:strRef>
              <c:f>'LAB G lambda=0.4'!$Z$4</c:f>
              <c:strCache>
                <c:ptCount val="1"/>
                <c:pt idx="0">
                  <c:v>TGC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 lambda=0.4'!$Z$6:$Z$18</c:f>
              <c:numCache>
                <c:ptCount val="13"/>
                <c:pt idx="0">
                  <c:v>0.61958</c:v>
                </c:pt>
                <c:pt idx="1">
                  <c:v>0.23358800000000002</c:v>
                </c:pt>
                <c:pt idx="2">
                  <c:v>0.4420328</c:v>
                </c:pt>
                <c:pt idx="3">
                  <c:v>0.45925968</c:v>
                </c:pt>
                <c:pt idx="4">
                  <c:v>0.557755808</c:v>
                </c:pt>
                <c:pt idx="5">
                  <c:v>0.6008534848</c:v>
                </c:pt>
                <c:pt idx="6">
                  <c:v>0.97447209088</c:v>
                </c:pt>
                <c:pt idx="7">
                  <c:v>0.613243254528</c:v>
                </c:pt>
                <c:pt idx="8">
                  <c:v>0.20082595271679995</c:v>
                </c:pt>
                <c:pt idx="9">
                  <c:v>0.33073557163007994</c:v>
                </c:pt>
                <c:pt idx="10">
                  <c:v>-0.4130786570219521</c:v>
                </c:pt>
                <c:pt idx="11">
                  <c:v>-0.043087194213171226</c:v>
                </c:pt>
                <c:pt idx="12">
                  <c:v>-0.32957231652790275</c:v>
                </c:pt>
              </c:numCache>
            </c:numRef>
          </c:val>
          <c:smooth val="0"/>
        </c:ser>
        <c:ser>
          <c:idx val="3"/>
          <c:order val="3"/>
          <c:tx>
            <c:strRef>
              <c:f>'LAB G lambda=0.4'!$AA$4</c:f>
              <c:strCache>
                <c:ptCount val="1"/>
                <c:pt idx="0">
                  <c:v>TGC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 lambda=0.4'!$AA$6:$AA$18</c:f>
              <c:numCache>
                <c:ptCount val="13"/>
                <c:pt idx="0">
                  <c:v>0.46103333333333335</c:v>
                </c:pt>
                <c:pt idx="1">
                  <c:v>-0.96498</c:v>
                </c:pt>
                <c:pt idx="2">
                  <c:v>0.521112</c:v>
                </c:pt>
                <c:pt idx="3">
                  <c:v>0.04306719999999997</c:v>
                </c:pt>
                <c:pt idx="4">
                  <c:v>0.24624032</c:v>
                </c:pt>
                <c:pt idx="5">
                  <c:v>0.10774419199999996</c:v>
                </c:pt>
                <c:pt idx="6">
                  <c:v>0.9340465151999999</c:v>
                </c:pt>
                <c:pt idx="7">
                  <c:v>-0.90307209088</c:v>
                </c:pt>
                <c:pt idx="8">
                  <c:v>-1.031043254528</c:v>
                </c:pt>
                <c:pt idx="9">
                  <c:v>0.32477404728320003</c:v>
                </c:pt>
                <c:pt idx="10">
                  <c:v>-1.8595355716300799</c:v>
                </c:pt>
                <c:pt idx="11">
                  <c:v>0.9249786570219521</c:v>
                </c:pt>
                <c:pt idx="12">
                  <c:v>-0.7162128057868288</c:v>
                </c:pt>
              </c:numCache>
            </c:numRef>
          </c:val>
          <c:smooth val="0"/>
        </c:ser>
        <c:ser>
          <c:idx val="5"/>
          <c:order val="4"/>
          <c:tx>
            <c:strRef>
              <c:f>'LAB G lambda=0.4'!$AB$4</c:f>
              <c:strCache>
                <c:ptCount val="1"/>
                <c:pt idx="0">
                  <c:v>TGC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 lambda=0.4'!$AB$6:$AB$18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6"/>
          <c:order val="5"/>
          <c:tx>
            <c:strRef>
              <c:f>'LAB G lambda=0.4'!$AC$4</c:f>
              <c:strCache>
                <c:ptCount val="1"/>
                <c:pt idx="0">
                  <c:v>TGC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 lambda=0.4'!$AC$6:$AC$18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7"/>
          <c:order val="6"/>
          <c:tx>
            <c:strRef>
              <c:f>'LAB G lambda=0.4'!$AD$4</c:f>
              <c:strCache>
                <c:ptCount val="1"/>
                <c:pt idx="0">
                  <c:v>TGC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 lambda=0.4'!$AD$6:$AD$18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4"/>
          <c:order val="7"/>
          <c:tx>
            <c:strRef>
              <c:f>'LAB G lambda=0.4'!$AE$4</c:f>
              <c:strCache>
                <c:ptCount val="1"/>
                <c:pt idx="0">
                  <c:v>TGC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 lambda=0.4'!$AE$6:$AE$18</c:f>
              <c:numCache>
                <c:ptCount val="13"/>
                <c:pt idx="0">
                  <c:v>-99</c:v>
                </c:pt>
                <c:pt idx="1">
                  <c:v>-99</c:v>
                </c:pt>
                <c:pt idx="2">
                  <c:v>-99</c:v>
                </c:pt>
                <c:pt idx="3">
                  <c:v>-99</c:v>
                </c:pt>
                <c:pt idx="4">
                  <c:v>-99</c:v>
                </c:pt>
                <c:pt idx="5">
                  <c:v>-99</c:v>
                </c:pt>
                <c:pt idx="6">
                  <c:v>-99</c:v>
                </c:pt>
                <c:pt idx="7">
                  <c:v>-99</c:v>
                </c:pt>
                <c:pt idx="8">
                  <c:v>-99</c:v>
                </c:pt>
                <c:pt idx="9">
                  <c:v>-99</c:v>
                </c:pt>
                <c:pt idx="10">
                  <c:v>-1.8595355716300799</c:v>
                </c:pt>
                <c:pt idx="11">
                  <c:v>-99</c:v>
                </c:pt>
                <c:pt idx="12">
                  <c:v>-99</c:v>
                </c:pt>
              </c:numCache>
            </c:numRef>
          </c:val>
          <c:smooth val="0"/>
        </c:ser>
        <c:marker val="1"/>
        <c:axId val="32812549"/>
        <c:axId val="26877486"/>
      </c:lineChart>
      <c:catAx>
        <c:axId val="32812549"/>
        <c:scaling>
          <c:orientation val="minMax"/>
        </c:scaling>
        <c:axPos val="b"/>
        <c:delete val="0"/>
        <c:numFmt formatCode="General" sourceLinked="1"/>
        <c:majorTickMark val="out"/>
        <c:minorTickMark val="none"/>
        <c:tickLblPos val="low"/>
        <c:crossAx val="26877486"/>
        <c:crosses val="autoZero"/>
        <c:auto val="1"/>
        <c:lblOffset val="100"/>
        <c:noMultiLvlLbl val="0"/>
      </c:catAx>
      <c:valAx>
        <c:axId val="26877486"/>
        <c:scaling>
          <c:orientation val="minMax"/>
          <c:max val="3"/>
          <c:min val="-3"/>
        </c:scaling>
        <c:axPos val="l"/>
        <c:majorGridlines/>
        <c:delete val="0"/>
        <c:numFmt formatCode="General" sourceLinked="1"/>
        <c:majorTickMark val="out"/>
        <c:minorTickMark val="none"/>
        <c:tickLblPos val="nextTo"/>
        <c:crossAx val="32812549"/>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C13 LTMS Example Lab G TLC</a:t>
            </a:r>
          </a:p>
        </c:rich>
      </c:tx>
      <c:layout/>
      <c:spPr>
        <a:noFill/>
        <a:ln>
          <a:noFill/>
        </a:ln>
      </c:spPr>
    </c:title>
    <c:plotArea>
      <c:layout/>
      <c:lineChart>
        <c:grouping val="standard"/>
        <c:varyColors val="0"/>
        <c:ser>
          <c:idx val="0"/>
          <c:order val="0"/>
          <c:tx>
            <c:strRef>
              <c:f>'LAB G lambda=0.4'!$AI$4</c:f>
              <c:strCache>
                <c:ptCount val="1"/>
                <c:pt idx="0">
                  <c:v>TLCyi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 lambda=0.4'!$AI$6:$AI$18</c:f>
              <c:numCache>
                <c:ptCount val="13"/>
                <c:pt idx="0">
                  <c:v>-1.0527</c:v>
                </c:pt>
                <c:pt idx="1">
                  <c:v>0.0983</c:v>
                </c:pt>
                <c:pt idx="2">
                  <c:v>-0.4219</c:v>
                </c:pt>
                <c:pt idx="3">
                  <c:v>-0.8511</c:v>
                </c:pt>
                <c:pt idx="4">
                  <c:v>-0.7143</c:v>
                </c:pt>
                <c:pt idx="5">
                  <c:v>1.0993</c:v>
                </c:pt>
                <c:pt idx="6">
                  <c:v>0.1681</c:v>
                </c:pt>
                <c:pt idx="7">
                  <c:v>-1.3386</c:v>
                </c:pt>
                <c:pt idx="8">
                  <c:v>-1.9697</c:v>
                </c:pt>
                <c:pt idx="9">
                  <c:v>-1.7997</c:v>
                </c:pt>
                <c:pt idx="10">
                  <c:v>-1.346</c:v>
                </c:pt>
                <c:pt idx="11">
                  <c:v>-0.7224</c:v>
                </c:pt>
                <c:pt idx="12">
                  <c:v>-0.379</c:v>
                </c:pt>
              </c:numCache>
            </c:numRef>
          </c:val>
          <c:smooth val="0"/>
        </c:ser>
        <c:ser>
          <c:idx val="1"/>
          <c:order val="1"/>
          <c:tx>
            <c:strRef>
              <c:f>'LAB G lambda=0.4'!$AJ$4</c:f>
              <c:strCache>
                <c:ptCount val="1"/>
                <c:pt idx="0">
                  <c:v>TLC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 lambda=0.4'!$AJ$6:$AJ$18</c:f>
              <c:numCache>
                <c:ptCount val="13"/>
                <c:pt idx="0">
                  <c:v>-0.42108</c:v>
                </c:pt>
                <c:pt idx="1">
                  <c:v>-0.213328</c:v>
                </c:pt>
                <c:pt idx="2">
                  <c:v>-0.29675680000000004</c:v>
                </c:pt>
                <c:pt idx="3">
                  <c:v>-0.5184940800000001</c:v>
                </c:pt>
                <c:pt idx="4">
                  <c:v>-0.596816448</c:v>
                </c:pt>
                <c:pt idx="5">
                  <c:v>0.08163013120000001</c:v>
                </c:pt>
                <c:pt idx="6">
                  <c:v>0.11621807872</c:v>
                </c:pt>
                <c:pt idx="7">
                  <c:v>-0.465709152768</c:v>
                </c:pt>
                <c:pt idx="8">
                  <c:v>-1.0673054916608</c:v>
                </c:pt>
                <c:pt idx="9">
                  <c:v>-1.36026329499648</c:v>
                </c:pt>
                <c:pt idx="10">
                  <c:v>-1.3545579769978882</c:v>
                </c:pt>
                <c:pt idx="11">
                  <c:v>-1.101694786198733</c:v>
                </c:pt>
                <c:pt idx="12">
                  <c:v>-0.8126168717192397</c:v>
                </c:pt>
              </c:numCache>
            </c:numRef>
          </c:val>
          <c:smooth val="0"/>
        </c:ser>
        <c:ser>
          <c:idx val="2"/>
          <c:order val="2"/>
          <c:tx>
            <c:strRef>
              <c:f>'LAB G lambda=0.4'!$AK$4</c:f>
              <c:strCache>
                <c:ptCount val="1"/>
                <c:pt idx="0">
                  <c:v>TLC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 lambda=0.4'!$AK$6:$AK$18</c:f>
              <c:numCache>
                <c:ptCount val="13"/>
                <c:pt idx="0">
                  <c:v>-0.69634</c:v>
                </c:pt>
                <c:pt idx="1">
                  <c:v>-0.37848399999999993</c:v>
                </c:pt>
                <c:pt idx="2">
                  <c:v>-0.39585039999999994</c:v>
                </c:pt>
                <c:pt idx="3">
                  <c:v>-0.57795024</c:v>
                </c:pt>
                <c:pt idx="4">
                  <c:v>-0.6324901439999999</c:v>
                </c:pt>
                <c:pt idx="5">
                  <c:v>0.06022591360000007</c:v>
                </c:pt>
                <c:pt idx="6">
                  <c:v>0.10337554816000005</c:v>
                </c:pt>
                <c:pt idx="7">
                  <c:v>-0.473414671104</c:v>
                </c:pt>
                <c:pt idx="8">
                  <c:v>-1.0719288026623999</c:v>
                </c:pt>
                <c:pt idx="9">
                  <c:v>-1.3630372815974399</c:v>
                </c:pt>
                <c:pt idx="10">
                  <c:v>-1.356222368958464</c:v>
                </c:pt>
                <c:pt idx="11">
                  <c:v>-1.1026934213750785</c:v>
                </c:pt>
                <c:pt idx="12">
                  <c:v>-0.8132160528250472</c:v>
                </c:pt>
              </c:numCache>
            </c:numRef>
          </c:val>
          <c:smooth val="0"/>
        </c:ser>
        <c:ser>
          <c:idx val="3"/>
          <c:order val="3"/>
          <c:tx>
            <c:strRef>
              <c:f>'LAB G lambda=0.4'!$AL$4</c:f>
              <c:strCache>
                <c:ptCount val="1"/>
                <c:pt idx="0">
                  <c:v>TLC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 lambda=0.4'!$AL$6:$AL$18</c:f>
              <c:numCache>
                <c:ptCount val="13"/>
                <c:pt idx="0">
                  <c:v>-0.5939333333333334</c:v>
                </c:pt>
                <c:pt idx="1">
                  <c:v>0.79464</c:v>
                </c:pt>
                <c:pt idx="2">
                  <c:v>-0.043416000000000066</c:v>
                </c:pt>
                <c:pt idx="3">
                  <c:v>-0.45524960000000003</c:v>
                </c:pt>
                <c:pt idx="4">
                  <c:v>-0.1363497600000001</c:v>
                </c:pt>
                <c:pt idx="5">
                  <c:v>1.7317901439999999</c:v>
                </c:pt>
                <c:pt idx="6">
                  <c:v>0.10787408639999993</c:v>
                </c:pt>
                <c:pt idx="7">
                  <c:v>-1.44197554816</c:v>
                </c:pt>
                <c:pt idx="8">
                  <c:v>-1.496285328896</c:v>
                </c:pt>
                <c:pt idx="9">
                  <c:v>-0.7277711973376002</c:v>
                </c:pt>
                <c:pt idx="10">
                  <c:v>0.01703728159743978</c:v>
                </c:pt>
                <c:pt idx="11">
                  <c:v>0.633822368958464</c:v>
                </c:pt>
                <c:pt idx="12">
                  <c:v>0.7236934213750785</c:v>
                </c:pt>
              </c:numCache>
            </c:numRef>
          </c:val>
          <c:smooth val="0"/>
        </c:ser>
        <c:ser>
          <c:idx val="5"/>
          <c:order val="4"/>
          <c:tx>
            <c:strRef>
              <c:f>'LAB G lambda=0.4'!$AM$4</c:f>
              <c:strCache>
                <c:ptCount val="1"/>
                <c:pt idx="0">
                  <c:v>TLC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 lambda=0.4'!$AM$6:$AM$18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6"/>
          <c:order val="5"/>
          <c:tx>
            <c:strRef>
              <c:f>'LAB G lambda=0.4'!$AN$4</c:f>
              <c:strCache>
                <c:ptCount val="1"/>
                <c:pt idx="0">
                  <c:v>TLC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 lambda=0.4'!$AN$6:$AN$18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7"/>
          <c:order val="6"/>
          <c:tx>
            <c:strRef>
              <c:f>'LAB G lambda=0.4'!$AO$4</c:f>
              <c:strCache>
                <c:ptCount val="1"/>
                <c:pt idx="0">
                  <c:v>TLC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 lambda=0.4'!$AO$6:$AO$18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4"/>
          <c:order val="7"/>
          <c:tx>
            <c:strRef>
              <c:f>'LAB G lambda=0.4'!$AP$4</c:f>
              <c:strCache>
                <c:ptCount val="1"/>
                <c:pt idx="0">
                  <c:v>TLC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 lambda=0.4'!$AP$6:$AP$18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marker val="1"/>
        <c:axId val="40570783"/>
        <c:axId val="29592728"/>
      </c:lineChart>
      <c:catAx>
        <c:axId val="40570783"/>
        <c:scaling>
          <c:orientation val="minMax"/>
        </c:scaling>
        <c:axPos val="b"/>
        <c:delete val="0"/>
        <c:numFmt formatCode="General" sourceLinked="1"/>
        <c:majorTickMark val="out"/>
        <c:minorTickMark val="none"/>
        <c:tickLblPos val="low"/>
        <c:crossAx val="29592728"/>
        <c:crosses val="autoZero"/>
        <c:auto val="1"/>
        <c:lblOffset val="100"/>
        <c:noMultiLvlLbl val="0"/>
      </c:catAx>
      <c:valAx>
        <c:axId val="29592728"/>
        <c:scaling>
          <c:orientation val="minMax"/>
          <c:max val="3"/>
          <c:min val="-3"/>
        </c:scaling>
        <c:axPos val="l"/>
        <c:majorGridlines/>
        <c:delete val="0"/>
        <c:numFmt formatCode="General" sourceLinked="1"/>
        <c:majorTickMark val="out"/>
        <c:minorTickMark val="none"/>
        <c:tickLblPos val="nextTo"/>
        <c:crossAx val="40570783"/>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R2TC</a:t>
            </a:r>
          </a:p>
        </c:rich>
      </c:tx>
      <c:layout/>
      <c:spPr>
        <a:noFill/>
        <a:ln>
          <a:noFill/>
        </a:ln>
      </c:spPr>
    </c:title>
    <c:plotArea>
      <c:layout/>
      <c:lineChart>
        <c:grouping val="standard"/>
        <c:varyColors val="0"/>
        <c:ser>
          <c:idx val="0"/>
          <c:order val="0"/>
          <c:tx>
            <c:strRef>
              <c:f>'LAB G lambda=0.4'!$AT$4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 lambda=0.4'!$AT$6:$AT$18</c:f>
              <c:numCache>
                <c:ptCount val="13"/>
                <c:pt idx="0">
                  <c:v>-1.2613</c:v>
                </c:pt>
                <c:pt idx="1">
                  <c:v>-1.4441</c:v>
                </c:pt>
                <c:pt idx="2">
                  <c:v>-1.1201</c:v>
                </c:pt>
                <c:pt idx="3">
                  <c:v>-0.2859</c:v>
                </c:pt>
                <c:pt idx="4">
                  <c:v>0.7072</c:v>
                </c:pt>
                <c:pt idx="5">
                  <c:v>1.1116</c:v>
                </c:pt>
                <c:pt idx="6">
                  <c:v>0.971</c:v>
                </c:pt>
                <c:pt idx="7">
                  <c:v>1.2377</c:v>
                </c:pt>
                <c:pt idx="8">
                  <c:v>3.046</c:v>
                </c:pt>
                <c:pt idx="9">
                  <c:v>-1.9773</c:v>
                </c:pt>
                <c:pt idx="10">
                  <c:v>0.5511</c:v>
                </c:pt>
                <c:pt idx="11">
                  <c:v>-0.8307</c:v>
                </c:pt>
                <c:pt idx="12">
                  <c:v>0.0737</c:v>
                </c:pt>
              </c:numCache>
            </c:numRef>
          </c:val>
          <c:smooth val="0"/>
        </c:ser>
        <c:ser>
          <c:idx val="1"/>
          <c:order val="1"/>
          <c:tx>
            <c:strRef>
              <c:f>'LAB G lambda=0.4'!$AU$4</c:f>
              <c:strCache>
                <c:ptCount val="1"/>
                <c:pt idx="0">
                  <c:v>R2TC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 lambda=0.4'!$AU$6:$AU$18</c:f>
              <c:numCache>
                <c:ptCount val="13"/>
                <c:pt idx="0">
                  <c:v>-0.5045200000000001</c:v>
                </c:pt>
                <c:pt idx="1">
                  <c:v>-0.880352</c:v>
                </c:pt>
                <c:pt idx="2">
                  <c:v>-0.9762512000000001</c:v>
                </c:pt>
                <c:pt idx="3">
                  <c:v>-0.7001107200000001</c:v>
                </c:pt>
                <c:pt idx="4">
                  <c:v>-0.13718643200000002</c:v>
                </c:pt>
                <c:pt idx="5">
                  <c:v>0.3623281408</c:v>
                </c:pt>
                <c:pt idx="6">
                  <c:v>0.60579688448</c:v>
                </c:pt>
                <c:pt idx="7">
                  <c:v>0.858558130688</c:v>
                </c:pt>
                <c:pt idx="8">
                  <c:v>1.7335348784128</c:v>
                </c:pt>
                <c:pt idx="9">
                  <c:v>0.24920092704767982</c:v>
                </c:pt>
                <c:pt idx="10">
                  <c:v>0.3699605562286079</c:v>
                </c:pt>
                <c:pt idx="11">
                  <c:v>-0.11030366626283528</c:v>
                </c:pt>
                <c:pt idx="12">
                  <c:v>-0.03670219975770116</c:v>
                </c:pt>
              </c:numCache>
            </c:numRef>
          </c:val>
          <c:smooth val="0"/>
        </c:ser>
        <c:ser>
          <c:idx val="2"/>
          <c:order val="2"/>
          <c:tx>
            <c:strRef>
              <c:f>'LAB G lambda=0.4'!$AV$4</c:f>
              <c:strCache>
                <c:ptCount val="1"/>
                <c:pt idx="0">
                  <c:v>R2TC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 lambda=0.4'!$AV$6:$AV$18</c:f>
              <c:numCache>
                <c:ptCount val="13"/>
                <c:pt idx="0">
                  <c:v>-1.26962</c:v>
                </c:pt>
                <c:pt idx="1">
                  <c:v>-1.339412</c:v>
                </c:pt>
                <c:pt idx="2">
                  <c:v>-1.2516872</c:v>
                </c:pt>
                <c:pt idx="3">
                  <c:v>-0.8653723200000001</c:v>
                </c:pt>
                <c:pt idx="4">
                  <c:v>-0.23634339199999999</c:v>
                </c:pt>
                <c:pt idx="5">
                  <c:v>0.3028339648</c:v>
                </c:pt>
                <c:pt idx="6">
                  <c:v>0.5701003788800001</c:v>
                </c:pt>
                <c:pt idx="7">
                  <c:v>0.8371402273280001</c:v>
                </c:pt>
                <c:pt idx="8">
                  <c:v>1.7206841363968</c:v>
                </c:pt>
                <c:pt idx="9">
                  <c:v>0.5045011042542932</c:v>
                </c:pt>
                <c:pt idx="10">
                  <c:v>0.5138208834034346</c:v>
                </c:pt>
                <c:pt idx="11">
                  <c:v>-0.023987469957939267</c:v>
                </c:pt>
                <c:pt idx="12">
                  <c:v>0.015087518025236443</c:v>
                </c:pt>
              </c:numCache>
            </c:numRef>
          </c:val>
          <c:smooth val="0"/>
        </c:ser>
        <c:ser>
          <c:idx val="3"/>
          <c:order val="3"/>
          <c:tx>
            <c:strRef>
              <c:f>'LAB G lambda=0.4'!$AW$4</c:f>
              <c:strCache>
                <c:ptCount val="1"/>
                <c:pt idx="0">
                  <c:v>R2TC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 lambda=0.4'!$AW$6:$AW$18</c:f>
              <c:numCache>
                <c:ptCount val="13"/>
                <c:pt idx="0">
                  <c:v>0.013866666666666472</c:v>
                </c:pt>
                <c:pt idx="1">
                  <c:v>-0.17447999999999997</c:v>
                </c:pt>
                <c:pt idx="2">
                  <c:v>0.21931199999999995</c:v>
                </c:pt>
                <c:pt idx="3">
                  <c:v>0.9657872000000001</c:v>
                </c:pt>
                <c:pt idx="4">
                  <c:v>1.5725723200000001</c:v>
                </c:pt>
                <c:pt idx="5">
                  <c:v>1.347943392</c:v>
                </c:pt>
                <c:pt idx="6">
                  <c:v>0.6681660352</c:v>
                </c:pt>
                <c:pt idx="7">
                  <c:v>0.6675996211199999</c:v>
                </c:pt>
                <c:pt idx="8">
                  <c:v>2.2088597726719996</c:v>
                </c:pt>
                <c:pt idx="9">
                  <c:v>-3.6979841363968</c:v>
                </c:pt>
                <c:pt idx="10">
                  <c:v>0.04659889574570686</c:v>
                </c:pt>
                <c:pt idx="11">
                  <c:v>-1.3445208834034346</c:v>
                </c:pt>
                <c:pt idx="12">
                  <c:v>0.09768746995793927</c:v>
                </c:pt>
              </c:numCache>
            </c:numRef>
          </c:val>
          <c:smooth val="0"/>
        </c:ser>
        <c:ser>
          <c:idx val="5"/>
          <c:order val="4"/>
          <c:tx>
            <c:strRef>
              <c:f>'LAB G lambda=0.4'!$AX$4</c:f>
              <c:strCache>
                <c:ptCount val="1"/>
                <c:pt idx="0">
                  <c:v>R2TC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 lambda=0.4'!$AX$6:$AX$18</c:f>
              <c:numCache>
                <c:ptCount val="13"/>
                <c:pt idx="0">
                  <c:v>-99</c:v>
                </c:pt>
                <c:pt idx="1">
                  <c:v>-99</c:v>
                </c:pt>
                <c:pt idx="2">
                  <c:v>-99</c:v>
                </c:pt>
                <c:pt idx="3">
                  <c:v>-99</c:v>
                </c:pt>
                <c:pt idx="4">
                  <c:v>-99</c:v>
                </c:pt>
                <c:pt idx="5">
                  <c:v>-99</c:v>
                </c:pt>
                <c:pt idx="6">
                  <c:v>-99</c:v>
                </c:pt>
                <c:pt idx="7">
                  <c:v>-99</c:v>
                </c:pt>
                <c:pt idx="8">
                  <c:v>3.028140227328</c:v>
                </c:pt>
                <c:pt idx="9">
                  <c:v>-0.4703158636031999</c:v>
                </c:pt>
                <c:pt idx="10">
                  <c:v>-99</c:v>
                </c:pt>
                <c:pt idx="11">
                  <c:v>-99</c:v>
                </c:pt>
                <c:pt idx="12">
                  <c:v>-99</c:v>
                </c:pt>
              </c:numCache>
            </c:numRef>
          </c:val>
          <c:smooth val="0"/>
        </c:ser>
        <c:ser>
          <c:idx val="6"/>
          <c:order val="5"/>
          <c:tx>
            <c:strRef>
              <c:f>'LAB G lambda=0.4'!$AY$4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 lambda=0.4'!$AY$6:$AY$18</c:f>
              <c:numCache>
                <c:ptCount val="13"/>
                <c:pt idx="0">
                  <c:v>-99</c:v>
                </c:pt>
                <c:pt idx="1">
                  <c:v>-99</c:v>
                </c:pt>
                <c:pt idx="2">
                  <c:v>-99</c:v>
                </c:pt>
                <c:pt idx="3">
                  <c:v>-99</c:v>
                </c:pt>
                <c:pt idx="4">
                  <c:v>-99</c:v>
                </c:pt>
                <c:pt idx="5">
                  <c:v>-99</c:v>
                </c:pt>
                <c:pt idx="6">
                  <c:v>-99</c:v>
                </c:pt>
                <c:pt idx="7">
                  <c:v>-99</c:v>
                </c:pt>
                <c:pt idx="8">
                  <c:v>3.046</c:v>
                </c:pt>
                <c:pt idx="9">
                  <c:v>-99</c:v>
                </c:pt>
                <c:pt idx="10">
                  <c:v>-99</c:v>
                </c:pt>
                <c:pt idx="11">
                  <c:v>-99</c:v>
                </c:pt>
                <c:pt idx="12">
                  <c:v>-99</c:v>
                </c:pt>
              </c:numCache>
            </c:numRef>
          </c:val>
          <c:smooth val="0"/>
        </c:ser>
        <c:ser>
          <c:idx val="7"/>
          <c:order val="6"/>
          <c:tx>
            <c:strRef>
              <c:f>'LAB G lambda=0.4'!$AZ$4</c:f>
              <c:strCache>
                <c:ptCount val="1"/>
                <c:pt idx="0">
                  <c:v>R2TC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 lambda=0.4'!$AZ$6:$AZ$18</c:f>
              <c:numCache>
                <c:ptCount val="13"/>
                <c:pt idx="0">
                  <c:v>-99</c:v>
                </c:pt>
                <c:pt idx="1">
                  <c:v>-99</c:v>
                </c:pt>
                <c:pt idx="2">
                  <c:v>-99</c:v>
                </c:pt>
                <c:pt idx="3">
                  <c:v>-99</c:v>
                </c:pt>
                <c:pt idx="4">
                  <c:v>-99</c:v>
                </c:pt>
                <c:pt idx="5">
                  <c:v>-99</c:v>
                </c:pt>
                <c:pt idx="6">
                  <c:v>-99</c:v>
                </c:pt>
                <c:pt idx="7">
                  <c:v>-99</c:v>
                </c:pt>
                <c:pt idx="8">
                  <c:v>2.2088597726719996</c:v>
                </c:pt>
                <c:pt idx="9">
                  <c:v>-3.6979841363968</c:v>
                </c:pt>
                <c:pt idx="10">
                  <c:v>-99</c:v>
                </c:pt>
                <c:pt idx="11">
                  <c:v>-99</c:v>
                </c:pt>
                <c:pt idx="12">
                  <c:v>-99</c:v>
                </c:pt>
              </c:numCache>
            </c:numRef>
          </c:val>
          <c:smooth val="0"/>
        </c:ser>
        <c:ser>
          <c:idx val="4"/>
          <c:order val="7"/>
          <c:tx>
            <c:strRef>
              <c:f>'LAB G lambda=0.4'!$BA$4</c:f>
              <c:strCache>
                <c:ptCount val="1"/>
                <c:pt idx="0">
                  <c:v>R2TC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 lambda=0.4'!$BA$6:$BA$18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marker val="1"/>
        <c:axId val="65007961"/>
        <c:axId val="48200738"/>
      </c:lineChart>
      <c:catAx>
        <c:axId val="65007961"/>
        <c:scaling>
          <c:orientation val="minMax"/>
        </c:scaling>
        <c:axPos val="b"/>
        <c:delete val="0"/>
        <c:numFmt formatCode="General" sourceLinked="1"/>
        <c:majorTickMark val="out"/>
        <c:minorTickMark val="none"/>
        <c:tickLblPos val="low"/>
        <c:crossAx val="48200738"/>
        <c:crosses val="autoZero"/>
        <c:auto val="1"/>
        <c:lblOffset val="100"/>
        <c:noMultiLvlLbl val="0"/>
      </c:catAx>
      <c:valAx>
        <c:axId val="48200738"/>
        <c:scaling>
          <c:orientation val="minMax"/>
          <c:max val="4"/>
          <c:min val="-4"/>
        </c:scaling>
        <c:axPos val="l"/>
        <c:majorGridlines/>
        <c:delete val="0"/>
        <c:numFmt formatCode="General" sourceLinked="1"/>
        <c:majorTickMark val="out"/>
        <c:minorTickMark val="none"/>
        <c:tickLblPos val="nextTo"/>
        <c:crossAx val="65007961"/>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G OC</a:t>
            </a:r>
          </a:p>
        </c:rich>
      </c:tx>
      <c:layout/>
      <c:spPr>
        <a:noFill/>
        <a:ln>
          <a:noFill/>
        </a:ln>
      </c:spPr>
    </c:title>
    <c:plotArea>
      <c:layout/>
      <c:lineChart>
        <c:grouping val="standard"/>
        <c:varyColors val="0"/>
        <c:ser>
          <c:idx val="0"/>
          <c:order val="0"/>
          <c:tx>
            <c:strRef>
              <c:f>'LAB G lambda=0.4'!$BE$4</c:f>
              <c:strCache>
                <c:ptCount val="1"/>
                <c:pt idx="0">
                  <c:v>OCyi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G lambda=0.4'!$BE$6:$BE$18</c:f>
              <c:numCache>
                <c:ptCount val="13"/>
                <c:pt idx="0">
                  <c:v>-0.4151</c:v>
                </c:pt>
                <c:pt idx="1">
                  <c:v>-0.5331</c:v>
                </c:pt>
                <c:pt idx="2">
                  <c:v>1.147</c:v>
                </c:pt>
                <c:pt idx="3">
                  <c:v>0.5338</c:v>
                </c:pt>
                <c:pt idx="4">
                  <c:v>-0.7071</c:v>
                </c:pt>
                <c:pt idx="5">
                  <c:v>0.6198</c:v>
                </c:pt>
                <c:pt idx="6">
                  <c:v>0.1266</c:v>
                </c:pt>
                <c:pt idx="7">
                  <c:v>-0.9666</c:v>
                </c:pt>
                <c:pt idx="8">
                  <c:v>-1.3168</c:v>
                </c:pt>
                <c:pt idx="9">
                  <c:v>-1.3746</c:v>
                </c:pt>
                <c:pt idx="10">
                  <c:v>0.032</c:v>
                </c:pt>
                <c:pt idx="11">
                  <c:v>2.3545</c:v>
                </c:pt>
                <c:pt idx="12">
                  <c:v>0.7806</c:v>
                </c:pt>
              </c:numCache>
            </c:numRef>
          </c:val>
          <c:smooth val="0"/>
        </c:ser>
        <c:ser>
          <c:idx val="1"/>
          <c:order val="1"/>
          <c:tx>
            <c:strRef>
              <c:f>'LAB G lambda=0.4'!$BF$4</c:f>
              <c:strCache>
                <c:ptCount val="1"/>
                <c:pt idx="0">
                  <c:v>OC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G lambda=0.4'!$BF$6:$BF$18</c:f>
              <c:numCache>
                <c:ptCount val="13"/>
                <c:pt idx="0">
                  <c:v>-0.16604000000000002</c:v>
                </c:pt>
                <c:pt idx="1">
                  <c:v>-0.31286400000000003</c:v>
                </c:pt>
                <c:pt idx="2">
                  <c:v>0.27108160000000003</c:v>
                </c:pt>
                <c:pt idx="3">
                  <c:v>0.37616896000000005</c:v>
                </c:pt>
                <c:pt idx="4">
                  <c:v>-0.05713862399999997</c:v>
                </c:pt>
                <c:pt idx="5">
                  <c:v>0.21363682560000005</c:v>
                </c:pt>
                <c:pt idx="6">
                  <c:v>0.17882209536000002</c:v>
                </c:pt>
                <c:pt idx="7">
                  <c:v>-0.279346742784</c:v>
                </c:pt>
                <c:pt idx="8">
                  <c:v>-0.6943280456704</c:v>
                </c:pt>
                <c:pt idx="9">
                  <c:v>-0.9664368274022399</c:v>
                </c:pt>
                <c:pt idx="10">
                  <c:v>-0.5670620964413439</c:v>
                </c:pt>
                <c:pt idx="11">
                  <c:v>0.6015627421351937</c:v>
                </c:pt>
                <c:pt idx="12">
                  <c:v>0.6731776452811162</c:v>
                </c:pt>
              </c:numCache>
            </c:numRef>
          </c:val>
          <c:smooth val="0"/>
        </c:ser>
        <c:ser>
          <c:idx val="2"/>
          <c:order val="2"/>
          <c:tx>
            <c:strRef>
              <c:f>'LAB G lambda=0.4'!$BG$4</c:f>
              <c:strCache>
                <c:ptCount val="1"/>
                <c:pt idx="0">
                  <c:v>OC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G lambda=0.4'!$BG$6:$BG$18</c:f>
              <c:numCache>
                <c:ptCount val="13"/>
                <c:pt idx="0">
                  <c:v>-0.12628000000000003</c:v>
                </c:pt>
                <c:pt idx="1">
                  <c:v>-0.28900800000000004</c:v>
                </c:pt>
                <c:pt idx="2">
                  <c:v>0.2853952</c:v>
                </c:pt>
                <c:pt idx="3">
                  <c:v>0.38475712000000006</c:v>
                </c:pt>
                <c:pt idx="4">
                  <c:v>-0.05198572799999995</c:v>
                </c:pt>
                <c:pt idx="5">
                  <c:v>0.21672856320000006</c:v>
                </c:pt>
                <c:pt idx="6">
                  <c:v>0.18067713792</c:v>
                </c:pt>
                <c:pt idx="7">
                  <c:v>-0.27823371724800006</c:v>
                </c:pt>
                <c:pt idx="8">
                  <c:v>-0.6936602303488</c:v>
                </c:pt>
                <c:pt idx="9">
                  <c:v>-0.9660361382092799</c:v>
                </c:pt>
                <c:pt idx="10">
                  <c:v>-0.5668216829255679</c:v>
                </c:pt>
                <c:pt idx="11">
                  <c:v>0.6017069902446592</c:v>
                </c:pt>
                <c:pt idx="12">
                  <c:v>0.6732641941467956</c:v>
                </c:pt>
              </c:numCache>
            </c:numRef>
          </c:val>
          <c:smooth val="0"/>
        </c:ser>
        <c:ser>
          <c:idx val="3"/>
          <c:order val="3"/>
          <c:tx>
            <c:strRef>
              <c:f>'LAB G lambda=0.4'!$BH$4</c:f>
              <c:strCache>
                <c:ptCount val="1"/>
                <c:pt idx="0">
                  <c:v>OC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G lambda=0.4'!$BH$6:$BH$18</c:f>
              <c:numCache>
                <c:ptCount val="13"/>
                <c:pt idx="0">
                  <c:v>-0.48136666666666666</c:v>
                </c:pt>
                <c:pt idx="1">
                  <c:v>-0.40681999999999996</c:v>
                </c:pt>
                <c:pt idx="2">
                  <c:v>1.4360080000000002</c:v>
                </c:pt>
                <c:pt idx="3">
                  <c:v>0.24840480000000004</c:v>
                </c:pt>
                <c:pt idx="4">
                  <c:v>-1.09185712</c:v>
                </c:pt>
                <c:pt idx="5">
                  <c:v>0.6717857279999999</c:v>
                </c:pt>
                <c:pt idx="6">
                  <c:v>-0.09012856320000007</c:v>
                </c:pt>
                <c:pt idx="7">
                  <c:v>-1.14727713792</c:v>
                </c:pt>
                <c:pt idx="8">
                  <c:v>-1.038566282752</c:v>
                </c:pt>
                <c:pt idx="9">
                  <c:v>-0.6809397696512001</c:v>
                </c:pt>
                <c:pt idx="10">
                  <c:v>0.9980361382092799</c:v>
                </c:pt>
                <c:pt idx="11">
                  <c:v>2.9213216829255675</c:v>
                </c:pt>
                <c:pt idx="12">
                  <c:v>0.17889300975534073</c:v>
                </c:pt>
              </c:numCache>
            </c:numRef>
          </c:val>
          <c:smooth val="0"/>
        </c:ser>
        <c:ser>
          <c:idx val="5"/>
          <c:order val="4"/>
          <c:tx>
            <c:strRef>
              <c:f>'LAB G lambda=0.4'!$BI$4</c:f>
              <c:strCache>
                <c:ptCount val="1"/>
                <c:pt idx="0">
                  <c:v>OC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G lambda=0.4'!$BI$6:$BI$18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ser>
          <c:idx val="6"/>
          <c:order val="5"/>
          <c:tx>
            <c:strRef>
              <c:f>'LAB G lambda=0.4'!$BJ$4</c:f>
              <c:strCache>
                <c:ptCount val="1"/>
                <c:pt idx="0">
                  <c:v>OC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G lambda=0.4'!$BJ$6:$BJ$18</c:f>
              <c:numCache>
                <c:ptCount val="13"/>
                <c:pt idx="0">
                  <c:v>-99</c:v>
                </c:pt>
                <c:pt idx="1">
                  <c:v>-99</c:v>
                </c:pt>
                <c:pt idx="2">
                  <c:v>-99</c:v>
                </c:pt>
                <c:pt idx="3">
                  <c:v>-99</c:v>
                </c:pt>
                <c:pt idx="4">
                  <c:v>-99</c:v>
                </c:pt>
                <c:pt idx="5">
                  <c:v>-99</c:v>
                </c:pt>
                <c:pt idx="6">
                  <c:v>-99</c:v>
                </c:pt>
                <c:pt idx="7">
                  <c:v>-99</c:v>
                </c:pt>
                <c:pt idx="8">
                  <c:v>-99</c:v>
                </c:pt>
                <c:pt idx="9">
                  <c:v>-99</c:v>
                </c:pt>
                <c:pt idx="10">
                  <c:v>-99</c:v>
                </c:pt>
                <c:pt idx="11">
                  <c:v>2.3545</c:v>
                </c:pt>
                <c:pt idx="12">
                  <c:v>-99</c:v>
                </c:pt>
              </c:numCache>
            </c:numRef>
          </c:val>
          <c:smooth val="0"/>
        </c:ser>
        <c:ser>
          <c:idx val="7"/>
          <c:order val="6"/>
          <c:tx>
            <c:strRef>
              <c:f>'LAB G lambda=0.4'!$BK$4</c:f>
              <c:strCache>
                <c:ptCount val="1"/>
                <c:pt idx="0">
                  <c:v>OC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G lambda=0.4'!$BK$6:$BK$18</c:f>
              <c:numCache>
                <c:ptCount val="13"/>
                <c:pt idx="0">
                  <c:v>-99</c:v>
                </c:pt>
                <c:pt idx="1">
                  <c:v>-99</c:v>
                </c:pt>
                <c:pt idx="2">
                  <c:v>-99</c:v>
                </c:pt>
                <c:pt idx="3">
                  <c:v>-99</c:v>
                </c:pt>
                <c:pt idx="4">
                  <c:v>-99</c:v>
                </c:pt>
                <c:pt idx="5">
                  <c:v>-99</c:v>
                </c:pt>
                <c:pt idx="6">
                  <c:v>-99</c:v>
                </c:pt>
                <c:pt idx="7">
                  <c:v>-99</c:v>
                </c:pt>
                <c:pt idx="8">
                  <c:v>-99</c:v>
                </c:pt>
                <c:pt idx="9">
                  <c:v>-99</c:v>
                </c:pt>
                <c:pt idx="10">
                  <c:v>-99</c:v>
                </c:pt>
                <c:pt idx="11">
                  <c:v>2.9213216829255675</c:v>
                </c:pt>
                <c:pt idx="12">
                  <c:v>-99</c:v>
                </c:pt>
              </c:numCache>
            </c:numRef>
          </c:val>
          <c:smooth val="0"/>
        </c:ser>
        <c:ser>
          <c:idx val="4"/>
          <c:order val="7"/>
          <c:tx>
            <c:strRef>
              <c:f>'LAB G lambda=0.4'!$BL$4</c:f>
              <c:strCache>
                <c:ptCount val="1"/>
                <c:pt idx="0">
                  <c:v>OC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G lambda=0.4'!$BL$6:$BL$18</c:f>
              <c:numCache>
                <c:ptCount val="13"/>
                <c:pt idx="0">
                  <c:v>-99</c:v>
                </c:pt>
                <c:pt idx="1">
                  <c:v>-99</c:v>
                </c:pt>
                <c:pt idx="2">
                  <c:v>-99</c:v>
                </c:pt>
                <c:pt idx="3">
                  <c:v>-99</c:v>
                </c:pt>
                <c:pt idx="4">
                  <c:v>-99</c:v>
                </c:pt>
                <c:pt idx="5">
                  <c:v>-99</c:v>
                </c:pt>
                <c:pt idx="6">
                  <c:v>-99</c:v>
                </c:pt>
                <c:pt idx="7">
                  <c:v>-99</c:v>
                </c:pt>
                <c:pt idx="8">
                  <c:v>-99</c:v>
                </c:pt>
                <c:pt idx="9">
                  <c:v>-99</c:v>
                </c:pt>
                <c:pt idx="10">
                  <c:v>-99</c:v>
                </c:pt>
                <c:pt idx="11">
                  <c:v>-99</c:v>
                </c:pt>
                <c:pt idx="12">
                  <c:v>-99</c:v>
                </c:pt>
              </c:numCache>
            </c:numRef>
          </c:val>
          <c:smooth val="0"/>
        </c:ser>
        <c:marker val="1"/>
        <c:axId val="31153459"/>
        <c:axId val="11945676"/>
      </c:lineChart>
      <c:catAx>
        <c:axId val="31153459"/>
        <c:scaling>
          <c:orientation val="minMax"/>
        </c:scaling>
        <c:axPos val="b"/>
        <c:delete val="0"/>
        <c:numFmt formatCode="General" sourceLinked="1"/>
        <c:majorTickMark val="out"/>
        <c:minorTickMark val="none"/>
        <c:tickLblPos val="low"/>
        <c:crossAx val="11945676"/>
        <c:crosses val="autoZero"/>
        <c:auto val="1"/>
        <c:lblOffset val="100"/>
        <c:noMultiLvlLbl val="0"/>
      </c:catAx>
      <c:valAx>
        <c:axId val="11945676"/>
        <c:scaling>
          <c:orientation val="minMax"/>
          <c:max val="3"/>
          <c:min val="-3"/>
        </c:scaling>
        <c:axPos val="l"/>
        <c:majorGridlines/>
        <c:delete val="0"/>
        <c:numFmt formatCode="General" sourceLinked="1"/>
        <c:majorTickMark val="out"/>
        <c:minorTickMark val="none"/>
        <c:tickLblPos val="nextTo"/>
        <c:crossAx val="31153459"/>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a:t>
            </a:r>
          </a:p>
        </c:rich>
      </c:tx>
      <c:layout/>
      <c:spPr>
        <a:noFill/>
        <a:ln>
          <a:noFill/>
        </a:ln>
      </c:spPr>
    </c:title>
    <c:plotArea>
      <c:layout/>
      <c:lineChart>
        <c:grouping val="standard"/>
        <c:varyColors val="0"/>
        <c:ser>
          <c:idx val="0"/>
          <c:order val="0"/>
          <c:tx>
            <c:strRef>
              <c:f>Data!$BE$4</c:f>
              <c:strCache>
                <c:ptCount val="1"/>
                <c:pt idx="0">
                  <c:v>OCyi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Data!$BE$5:$BE$45</c:f>
              <c:numCache>
                <c:ptCount val="41"/>
                <c:pt idx="0">
                  <c:v>-1.0946</c:v>
                </c:pt>
                <c:pt idx="1">
                  <c:v>-0.6463</c:v>
                </c:pt>
                <c:pt idx="2">
                  <c:v>-1.1537</c:v>
                </c:pt>
                <c:pt idx="3">
                  <c:v>-1.2119</c:v>
                </c:pt>
                <c:pt idx="4">
                  <c:v>-0.4722</c:v>
                </c:pt>
                <c:pt idx="5">
                  <c:v>-0.6765</c:v>
                </c:pt>
                <c:pt idx="6">
                  <c:v>-0.5555</c:v>
                </c:pt>
                <c:pt idx="7">
                  <c:v>-0.4907</c:v>
                </c:pt>
                <c:pt idx="8">
                  <c:v>-0.096</c:v>
                </c:pt>
                <c:pt idx="9">
                  <c:v>0.4116</c:v>
                </c:pt>
                <c:pt idx="10">
                  <c:v>-0.0089</c:v>
                </c:pt>
                <c:pt idx="11">
                  <c:v>-1.7174</c:v>
                </c:pt>
                <c:pt idx="12">
                  <c:v>-0.1733</c:v>
                </c:pt>
                <c:pt idx="13">
                  <c:v>0.4989</c:v>
                </c:pt>
                <c:pt idx="14">
                  <c:v>0.2287</c:v>
                </c:pt>
                <c:pt idx="15">
                  <c:v>0.2226</c:v>
                </c:pt>
                <c:pt idx="16">
                  <c:v>-0.6889</c:v>
                </c:pt>
                <c:pt idx="17">
                  <c:v>0.0627</c:v>
                </c:pt>
                <c:pt idx="18">
                  <c:v>0.8658</c:v>
                </c:pt>
                <c:pt idx="19">
                  <c:v>-0.0089</c:v>
                </c:pt>
                <c:pt idx="20">
                  <c:v>-0.4582</c:v>
                </c:pt>
                <c:pt idx="21">
                  <c:v>0.2738</c:v>
                </c:pt>
                <c:pt idx="22">
                  <c:v>1.9827</c:v>
                </c:pt>
                <c:pt idx="23">
                  <c:v>1.1487</c:v>
                </c:pt>
                <c:pt idx="24">
                  <c:v>2.2555</c:v>
                </c:pt>
                <c:pt idx="25">
                  <c:v>0.7071</c:v>
                </c:pt>
                <c:pt idx="26">
                  <c:v>-0.3146</c:v>
                </c:pt>
                <c:pt idx="27">
                  <c:v>0.952</c:v>
                </c:pt>
                <c:pt idx="28">
                  <c:v>-0.4151</c:v>
                </c:pt>
                <c:pt idx="29">
                  <c:v>-0.5331</c:v>
                </c:pt>
                <c:pt idx="30">
                  <c:v>1.147</c:v>
                </c:pt>
                <c:pt idx="31">
                  <c:v>0.5338</c:v>
                </c:pt>
                <c:pt idx="32">
                  <c:v>-0.7071</c:v>
                </c:pt>
                <c:pt idx="33">
                  <c:v>0.6198</c:v>
                </c:pt>
                <c:pt idx="34">
                  <c:v>0.1266</c:v>
                </c:pt>
                <c:pt idx="35">
                  <c:v>-0.9666</c:v>
                </c:pt>
                <c:pt idx="36">
                  <c:v>-1.3168</c:v>
                </c:pt>
                <c:pt idx="37">
                  <c:v>-1.3746</c:v>
                </c:pt>
                <c:pt idx="38">
                  <c:v>0.032</c:v>
                </c:pt>
                <c:pt idx="39">
                  <c:v>2.3545</c:v>
                </c:pt>
                <c:pt idx="40">
                  <c:v>0.7806</c:v>
                </c:pt>
              </c:numCache>
            </c:numRef>
          </c:val>
          <c:smooth val="0"/>
        </c:ser>
        <c:ser>
          <c:idx val="1"/>
          <c:order val="1"/>
          <c:tx>
            <c:strRef>
              <c:f>Data!$BF$4</c:f>
              <c:strCache>
                <c:ptCount val="1"/>
                <c:pt idx="0">
                  <c:v>OC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Data!$BF$5:$BF$45</c:f>
              <c:numCache>
                <c:ptCount val="41"/>
                <c:pt idx="0">
                  <c:v>-0.21892</c:v>
                </c:pt>
                <c:pt idx="1">
                  <c:v>-0.304396</c:v>
                </c:pt>
                <c:pt idx="2">
                  <c:v>-0.47425680000000003</c:v>
                </c:pt>
                <c:pt idx="3">
                  <c:v>-0.62178544</c:v>
                </c:pt>
                <c:pt idx="4">
                  <c:v>-0.591868352</c:v>
                </c:pt>
                <c:pt idx="5">
                  <c:v>-0.6087946816</c:v>
                </c:pt>
                <c:pt idx="6">
                  <c:v>-0.59813574528</c:v>
                </c:pt>
                <c:pt idx="7">
                  <c:v>-0.576648596224</c:v>
                </c:pt>
                <c:pt idx="8">
                  <c:v>-0.48051887697920004</c:v>
                </c:pt>
                <c:pt idx="9">
                  <c:v>-0.30209510158336006</c:v>
                </c:pt>
                <c:pt idx="10">
                  <c:v>-0.24345608126668805</c:v>
                </c:pt>
                <c:pt idx="11">
                  <c:v>-0.5382448650133504</c:v>
                </c:pt>
                <c:pt idx="12">
                  <c:v>-0.4652558920106804</c:v>
                </c:pt>
                <c:pt idx="13">
                  <c:v>-0.27242471360854437</c:v>
                </c:pt>
                <c:pt idx="14">
                  <c:v>0.04574</c:v>
                </c:pt>
                <c:pt idx="15">
                  <c:v>0.08111200000000002</c:v>
                </c:pt>
                <c:pt idx="16">
                  <c:v>-0.07289039999999997</c:v>
                </c:pt>
                <c:pt idx="17">
                  <c:v>-0.04577231999999997</c:v>
                </c:pt>
                <c:pt idx="18">
                  <c:v>0.17316</c:v>
                </c:pt>
                <c:pt idx="19">
                  <c:v>0.136748</c:v>
                </c:pt>
                <c:pt idx="20">
                  <c:v>0.017758400000000008</c:v>
                </c:pt>
                <c:pt idx="21">
                  <c:v>0.06896672000000001</c:v>
                </c:pt>
                <c:pt idx="22">
                  <c:v>0.39654</c:v>
                </c:pt>
                <c:pt idx="23">
                  <c:v>0.546972</c:v>
                </c:pt>
                <c:pt idx="24">
                  <c:v>0.8886776000000001</c:v>
                </c:pt>
                <c:pt idx="25">
                  <c:v>0.8523620800000001</c:v>
                </c:pt>
                <c:pt idx="26">
                  <c:v>0.6189696640000002</c:v>
                </c:pt>
                <c:pt idx="27">
                  <c:v>0.6855757312000001</c:v>
                </c:pt>
                <c:pt idx="28">
                  <c:v>-0.08302000000000001</c:v>
                </c:pt>
                <c:pt idx="29">
                  <c:v>-0.17303600000000002</c:v>
                </c:pt>
                <c:pt idx="30">
                  <c:v>0.0909712</c:v>
                </c:pt>
                <c:pt idx="31">
                  <c:v>0.17953696000000002</c:v>
                </c:pt>
                <c:pt idx="32">
                  <c:v>0.002209568000000023</c:v>
                </c:pt>
                <c:pt idx="33">
                  <c:v>0.12572765440000003</c:v>
                </c:pt>
                <c:pt idx="34">
                  <c:v>0.12590212352000002</c:v>
                </c:pt>
                <c:pt idx="35">
                  <c:v>-0.092598301184</c:v>
                </c:pt>
                <c:pt idx="36">
                  <c:v>-0.3374386409472</c:v>
                </c:pt>
                <c:pt idx="37">
                  <c:v>-0.54487091275776</c:v>
                </c:pt>
                <c:pt idx="38">
                  <c:v>-0.429496730206208</c:v>
                </c:pt>
                <c:pt idx="39">
                  <c:v>0.12730261583503355</c:v>
                </c:pt>
                <c:pt idx="40">
                  <c:v>0.25796209266802683</c:v>
                </c:pt>
              </c:numCache>
            </c:numRef>
          </c:val>
          <c:smooth val="0"/>
        </c:ser>
        <c:ser>
          <c:idx val="2"/>
          <c:order val="2"/>
          <c:tx>
            <c:strRef>
              <c:f>Data!$BG$4</c:f>
              <c:strCache>
                <c:ptCount val="1"/>
                <c:pt idx="0">
                  <c:v>OC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Data!$BG$5:$BG$45</c:f>
              <c:numCache>
                <c:ptCount val="41"/>
                <c:pt idx="0">
                  <c:v>-0.9908133333333333</c:v>
                </c:pt>
                <c:pt idx="1">
                  <c:v>-0.9219106666666668</c:v>
                </c:pt>
                <c:pt idx="2">
                  <c:v>-0.9682685333333334</c:v>
                </c:pt>
                <c:pt idx="3">
                  <c:v>-1.0169948266666669</c:v>
                </c:pt>
                <c:pt idx="4">
                  <c:v>-0.9080358613333335</c:v>
                </c:pt>
                <c:pt idx="5">
                  <c:v>-0.8617286890666668</c:v>
                </c:pt>
                <c:pt idx="6">
                  <c:v>-0.8004829512533335</c:v>
                </c:pt>
                <c:pt idx="7">
                  <c:v>-0.7385263610026668</c:v>
                </c:pt>
                <c:pt idx="8">
                  <c:v>-0.6100210888021335</c:v>
                </c:pt>
                <c:pt idx="9">
                  <c:v>-0.40569687104170676</c:v>
                </c:pt>
                <c:pt idx="10">
                  <c:v>-0.32633749683336544</c:v>
                </c:pt>
                <c:pt idx="11">
                  <c:v>-0.6045499974666924</c:v>
                </c:pt>
                <c:pt idx="12">
                  <c:v>-0.5182999979733539</c:v>
                </c:pt>
                <c:pt idx="13">
                  <c:v>-0.31485999837868317</c:v>
                </c:pt>
                <c:pt idx="14">
                  <c:v>-0.017619999999999997</c:v>
                </c:pt>
                <c:pt idx="15">
                  <c:v>0.030424000000000007</c:v>
                </c:pt>
                <c:pt idx="16">
                  <c:v>-0.11344079999999998</c:v>
                </c:pt>
                <c:pt idx="17">
                  <c:v>-0.07821264</c:v>
                </c:pt>
                <c:pt idx="18">
                  <c:v>0.27948</c:v>
                </c:pt>
                <c:pt idx="19">
                  <c:v>0.221804</c:v>
                </c:pt>
                <c:pt idx="20">
                  <c:v>0.08580320000000002</c:v>
                </c:pt>
                <c:pt idx="21">
                  <c:v>0.12340256000000002</c:v>
                </c:pt>
                <c:pt idx="22">
                  <c:v>1.8330466666666672</c:v>
                </c:pt>
                <c:pt idx="23">
                  <c:v>1.6961773333333339</c:v>
                </c:pt>
                <c:pt idx="24">
                  <c:v>1.8080418666666673</c:v>
                </c:pt>
                <c:pt idx="25">
                  <c:v>1.5878534933333341</c:v>
                </c:pt>
                <c:pt idx="26">
                  <c:v>1.2073627946666674</c:v>
                </c:pt>
                <c:pt idx="27">
                  <c:v>1.156290235733334</c:v>
                </c:pt>
                <c:pt idx="28">
                  <c:v>-0.03000666666666668</c:v>
                </c:pt>
                <c:pt idx="29">
                  <c:v>-0.13062533333333334</c:v>
                </c:pt>
                <c:pt idx="30">
                  <c:v>0.12489973333333335</c:v>
                </c:pt>
                <c:pt idx="31">
                  <c:v>0.2066797866666667</c:v>
                </c:pt>
                <c:pt idx="32">
                  <c:v>0.02392382933333337</c:v>
                </c:pt>
                <c:pt idx="33">
                  <c:v>0.1430990634666667</c:v>
                </c:pt>
                <c:pt idx="34">
                  <c:v>0.13979925077333338</c:v>
                </c:pt>
                <c:pt idx="35">
                  <c:v>-0.08148059938133331</c:v>
                </c:pt>
                <c:pt idx="36">
                  <c:v>-0.32854447950506666</c:v>
                </c:pt>
                <c:pt idx="37">
                  <c:v>-0.5377555836040533</c:v>
                </c:pt>
                <c:pt idx="38">
                  <c:v>-0.42380446688324264</c:v>
                </c:pt>
                <c:pt idx="39">
                  <c:v>0.13185642649340584</c:v>
                </c:pt>
                <c:pt idx="40">
                  <c:v>0.26160514119472467</c:v>
                </c:pt>
              </c:numCache>
            </c:numRef>
          </c:val>
          <c:smooth val="0"/>
        </c:ser>
        <c:ser>
          <c:idx val="3"/>
          <c:order val="3"/>
          <c:tx>
            <c:strRef>
              <c:f>Data!$BH$4</c:f>
              <c:strCache>
                <c:ptCount val="1"/>
                <c:pt idx="0">
                  <c:v>OC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Data!$BH$5:$BH$45</c:f>
              <c:numCache>
                <c:ptCount val="41"/>
                <c:pt idx="0">
                  <c:v>-0.12973333333333348</c:v>
                </c:pt>
                <c:pt idx="1">
                  <c:v>0.34451333333333334</c:v>
                </c:pt>
                <c:pt idx="2">
                  <c:v>-0.23178933333333318</c:v>
                </c:pt>
                <c:pt idx="3">
                  <c:v>-0.24363146666666657</c:v>
                </c:pt>
                <c:pt idx="4">
                  <c:v>0.5447948266666669</c:v>
                </c:pt>
                <c:pt idx="5">
                  <c:v>0.23153586133333348</c:v>
                </c:pt>
                <c:pt idx="6">
                  <c:v>0.3062286890666668</c:v>
                </c:pt>
                <c:pt idx="7">
                  <c:v>0.30978295125333344</c:v>
                </c:pt>
                <c:pt idx="8">
                  <c:v>0.6425263610026668</c:v>
                </c:pt>
                <c:pt idx="9">
                  <c:v>1.0216210888021335</c:v>
                </c:pt>
                <c:pt idx="10">
                  <c:v>0.39679687104170674</c:v>
                </c:pt>
                <c:pt idx="11">
                  <c:v>-1.3910625031666346</c:v>
                </c:pt>
                <c:pt idx="12">
                  <c:v>0.43124999746669235</c:v>
                </c:pt>
                <c:pt idx="13">
                  <c:v>1.017199997973354</c:v>
                </c:pt>
                <c:pt idx="14">
                  <c:v>0.30789999999999995</c:v>
                </c:pt>
                <c:pt idx="15">
                  <c:v>0.24022</c:v>
                </c:pt>
                <c:pt idx="16">
                  <c:v>-0.719324</c:v>
                </c:pt>
                <c:pt idx="17">
                  <c:v>0.1761408</c:v>
                </c:pt>
                <c:pt idx="18">
                  <c:v>0.7329</c:v>
                </c:pt>
                <c:pt idx="19">
                  <c:v>-0.28838</c:v>
                </c:pt>
                <c:pt idx="20">
                  <c:v>-0.680004</c:v>
                </c:pt>
                <c:pt idx="21">
                  <c:v>0.18799679999999996</c:v>
                </c:pt>
                <c:pt idx="22">
                  <c:v>0.18706666666666627</c:v>
                </c:pt>
                <c:pt idx="23">
                  <c:v>-0.6843466666666671</c:v>
                </c:pt>
                <c:pt idx="24">
                  <c:v>0.5593226666666662</c:v>
                </c:pt>
                <c:pt idx="25">
                  <c:v>-1.1009418666666675</c:v>
                </c:pt>
                <c:pt idx="26">
                  <c:v>-1.9024534933333341</c:v>
                </c:pt>
                <c:pt idx="27">
                  <c:v>-0.25536279466666745</c:v>
                </c:pt>
                <c:pt idx="28">
                  <c:v>-0.48136666666666666</c:v>
                </c:pt>
                <c:pt idx="29">
                  <c:v>-0.5030933333333334</c:v>
                </c:pt>
                <c:pt idx="30">
                  <c:v>1.2776253333333334</c:v>
                </c:pt>
                <c:pt idx="31">
                  <c:v>0.4089002666666667</c:v>
                </c:pt>
                <c:pt idx="32">
                  <c:v>-0.9137797866666666</c:v>
                </c:pt>
                <c:pt idx="33">
                  <c:v>0.5958761706666666</c:v>
                </c:pt>
                <c:pt idx="34">
                  <c:v>-0.016499063466666714</c:v>
                </c:pt>
                <c:pt idx="35">
                  <c:v>-1.1063992507733333</c:v>
                </c:pt>
                <c:pt idx="36">
                  <c:v>-1.2353194006186667</c:v>
                </c:pt>
                <c:pt idx="37">
                  <c:v>-1.0460555204949333</c:v>
                </c:pt>
                <c:pt idx="38">
                  <c:v>0.5697555836040533</c:v>
                </c:pt>
                <c:pt idx="39">
                  <c:v>2.7783044668832426</c:v>
                </c:pt>
                <c:pt idx="40">
                  <c:v>0.6487435735065941</c:v>
                </c:pt>
              </c:numCache>
            </c:numRef>
          </c:val>
          <c:smooth val="0"/>
        </c:ser>
        <c:ser>
          <c:idx val="5"/>
          <c:order val="4"/>
          <c:tx>
            <c:strRef>
              <c:f>Data!$BI$4</c:f>
              <c:strCache>
                <c:ptCount val="1"/>
                <c:pt idx="0">
                  <c:v>OC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Data!$BI$5:$BI$45</c:f>
              <c:numCache>
                <c:ptCount val="41"/>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numCache>
            </c:numRef>
          </c:val>
          <c:smooth val="0"/>
        </c:ser>
        <c:ser>
          <c:idx val="6"/>
          <c:order val="5"/>
          <c:tx>
            <c:strRef>
              <c:f>Data!$BJ$4</c:f>
              <c:strCache>
                <c:ptCount val="1"/>
                <c:pt idx="0">
                  <c:v>OC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Data!$BJ$5:$BJ$45</c:f>
              <c:numCache>
                <c:ptCount val="41"/>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2.2555</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2.3545</c:v>
                </c:pt>
                <c:pt idx="40">
                  <c:v>-99</c:v>
                </c:pt>
              </c:numCache>
            </c:numRef>
          </c:val>
          <c:smooth val="0"/>
        </c:ser>
        <c:ser>
          <c:idx val="7"/>
          <c:order val="6"/>
          <c:tx>
            <c:strRef>
              <c:f>Data!$BK$4</c:f>
              <c:strCache>
                <c:ptCount val="1"/>
                <c:pt idx="0">
                  <c:v>OC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Data!$BK$5:$BK$45</c:f>
              <c:numCache>
                <c:ptCount val="41"/>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-99</c:v>
                </c:pt>
                <c:pt idx="27">
                  <c:v>-99</c:v>
                </c:pt>
                <c:pt idx="28">
                  <c:v>-99</c:v>
                </c:pt>
                <c:pt idx="29">
                  <c:v>-99</c:v>
                </c:pt>
                <c:pt idx="30">
                  <c:v>-99</c:v>
                </c:pt>
                <c:pt idx="31">
                  <c:v>-99</c:v>
                </c:pt>
                <c:pt idx="32">
                  <c:v>-99</c:v>
                </c:pt>
                <c:pt idx="33">
                  <c:v>-99</c:v>
                </c:pt>
                <c:pt idx="34">
                  <c:v>-99</c:v>
                </c:pt>
                <c:pt idx="35">
                  <c:v>-99</c:v>
                </c:pt>
                <c:pt idx="36">
                  <c:v>-99</c:v>
                </c:pt>
                <c:pt idx="37">
                  <c:v>-99</c:v>
                </c:pt>
                <c:pt idx="38">
                  <c:v>-99</c:v>
                </c:pt>
                <c:pt idx="39">
                  <c:v>2.7783044668832426</c:v>
                </c:pt>
                <c:pt idx="40">
                  <c:v>-99</c:v>
                </c:pt>
              </c:numCache>
            </c:numRef>
          </c:val>
          <c:smooth val="0"/>
        </c:ser>
        <c:ser>
          <c:idx val="4"/>
          <c:order val="7"/>
          <c:tx>
            <c:strRef>
              <c:f>Data!$BL$4</c:f>
              <c:strCache>
                <c:ptCount val="1"/>
                <c:pt idx="0">
                  <c:v>OC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Data!$BL$5:$BL$45</c:f>
              <c:numCache>
                <c:ptCount val="41"/>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pt idx="14">
                  <c:v>-99</c:v>
                </c:pt>
                <c:pt idx="15">
                  <c:v>-99</c:v>
                </c:pt>
                <c:pt idx="16">
                  <c:v>-99</c:v>
                </c:pt>
                <c:pt idx="17">
                  <c:v>-99</c:v>
                </c:pt>
                <c:pt idx="18">
                  <c:v>-99</c:v>
                </c:pt>
                <c:pt idx="19">
                  <c:v>-99</c:v>
                </c:pt>
                <c:pt idx="20">
                  <c:v>-99</c:v>
                </c:pt>
                <c:pt idx="21">
                  <c:v>-99</c:v>
                </c:pt>
                <c:pt idx="22">
                  <c:v>-99</c:v>
                </c:pt>
                <c:pt idx="23">
                  <c:v>-99</c:v>
                </c:pt>
                <c:pt idx="24">
                  <c:v>-99</c:v>
                </c:pt>
                <c:pt idx="25">
                  <c:v>-99</c:v>
                </c:pt>
                <c:pt idx="26">
                  <c:v>-1.9024534933333341</c:v>
                </c:pt>
                <c:pt idx="27">
                  <c:v>-99</c:v>
                </c:pt>
                <c:pt idx="28">
                  <c:v>-99</c:v>
                </c:pt>
                <c:pt idx="29">
                  <c:v>-99</c:v>
                </c:pt>
                <c:pt idx="30">
                  <c:v>-99</c:v>
                </c:pt>
                <c:pt idx="31">
                  <c:v>-99</c:v>
                </c:pt>
                <c:pt idx="32">
                  <c:v>-99</c:v>
                </c:pt>
                <c:pt idx="33">
                  <c:v>-99</c:v>
                </c:pt>
                <c:pt idx="34">
                  <c:v>-99</c:v>
                </c:pt>
                <c:pt idx="35">
                  <c:v>-99</c:v>
                </c:pt>
                <c:pt idx="36">
                  <c:v>-99</c:v>
                </c:pt>
                <c:pt idx="37">
                  <c:v>-99</c:v>
                </c:pt>
                <c:pt idx="38">
                  <c:v>-99</c:v>
                </c:pt>
                <c:pt idx="39">
                  <c:v>-99</c:v>
                </c:pt>
                <c:pt idx="40">
                  <c:v>-99</c:v>
                </c:pt>
              </c:numCache>
            </c:numRef>
          </c:val>
          <c:smooth val="0"/>
        </c:ser>
        <c:marker val="1"/>
        <c:axId val="17824965"/>
        <c:axId val="26206958"/>
      </c:lineChart>
      <c:catAx>
        <c:axId val="17824965"/>
        <c:scaling>
          <c:orientation val="minMax"/>
        </c:scaling>
        <c:axPos val="b"/>
        <c:delete val="0"/>
        <c:numFmt formatCode="General" sourceLinked="1"/>
        <c:majorTickMark val="out"/>
        <c:minorTickMark val="none"/>
        <c:tickLblPos val="low"/>
        <c:crossAx val="26206958"/>
        <c:crosses val="autoZero"/>
        <c:auto val="1"/>
        <c:lblOffset val="100"/>
        <c:noMultiLvlLbl val="0"/>
      </c:catAx>
      <c:valAx>
        <c:axId val="26206958"/>
        <c:scaling>
          <c:orientation val="minMax"/>
          <c:min val="-3"/>
        </c:scaling>
        <c:axPos val="l"/>
        <c:majorGridlines/>
        <c:delete val="0"/>
        <c:numFmt formatCode="General" sourceLinked="1"/>
        <c:majorTickMark val="out"/>
        <c:minorTickMark val="none"/>
        <c:tickLblPos val="nextTo"/>
        <c:crossAx val="17824965"/>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A TGC</a:t>
            </a:r>
          </a:p>
        </c:rich>
      </c:tx>
      <c:layout/>
      <c:spPr>
        <a:noFill/>
        <a:ln>
          <a:noFill/>
        </a:ln>
      </c:spPr>
    </c:title>
    <c:plotArea>
      <c:layout/>
      <c:lineChart>
        <c:grouping val="standard"/>
        <c:varyColors val="0"/>
        <c:ser>
          <c:idx val="0"/>
          <c:order val="0"/>
          <c:tx>
            <c:strRef>
              <c:f>'LAB A'!$X$4</c:f>
              <c:strCache>
                <c:ptCount val="1"/>
                <c:pt idx="0">
                  <c:v>TGCyi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A'!$X$5:$X$18</c:f>
              <c:numCache>
                <c:ptCount val="14"/>
                <c:pt idx="0">
                  <c:v>-0.8163</c:v>
                </c:pt>
                <c:pt idx="1">
                  <c:v>-2.1469</c:v>
                </c:pt>
                <c:pt idx="2">
                  <c:v>-1.1497</c:v>
                </c:pt>
                <c:pt idx="3">
                  <c:v>-1.4676</c:v>
                </c:pt>
                <c:pt idx="4">
                  <c:v>-1.0632</c:v>
                </c:pt>
                <c:pt idx="5">
                  <c:v>0.9231</c:v>
                </c:pt>
                <c:pt idx="6">
                  <c:v>0.0714</c:v>
                </c:pt>
                <c:pt idx="7">
                  <c:v>-0.4701</c:v>
                </c:pt>
                <c:pt idx="8">
                  <c:v>0.9426</c:v>
                </c:pt>
                <c:pt idx="9">
                  <c:v>0.0539</c:v>
                </c:pt>
                <c:pt idx="10">
                  <c:v>0.2898</c:v>
                </c:pt>
                <c:pt idx="11">
                  <c:v>0.2224</c:v>
                </c:pt>
                <c:pt idx="12">
                  <c:v>0.5254</c:v>
                </c:pt>
                <c:pt idx="13">
                  <c:v>0.7034</c:v>
                </c:pt>
              </c:numCache>
            </c:numRef>
          </c:val>
          <c:smooth val="0"/>
        </c:ser>
        <c:ser>
          <c:idx val="1"/>
          <c:order val="1"/>
          <c:tx>
            <c:strRef>
              <c:f>'LAB A'!$Y$4</c:f>
              <c:strCache>
                <c:ptCount val="1"/>
                <c:pt idx="0">
                  <c:v>TGC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A'!$Y$5:$Y$18</c:f>
              <c:numCache>
                <c:ptCount val="14"/>
                <c:pt idx="0">
                  <c:v>-0.16326000000000002</c:v>
                </c:pt>
                <c:pt idx="1">
                  <c:v>-0.559988</c:v>
                </c:pt>
                <c:pt idx="2">
                  <c:v>-0.6779304</c:v>
                </c:pt>
                <c:pt idx="3">
                  <c:v>-0.8358643200000001</c:v>
                </c:pt>
                <c:pt idx="4">
                  <c:v>-0.8813314560000001</c:v>
                </c:pt>
                <c:pt idx="5">
                  <c:v>-0.5204451648000001</c:v>
                </c:pt>
                <c:pt idx="6">
                  <c:v>-0.40207613184000013</c:v>
                </c:pt>
                <c:pt idx="7">
                  <c:v>-0.4156809054720001</c:v>
                </c:pt>
                <c:pt idx="8">
                  <c:v>-0.14402472437760006</c:v>
                </c:pt>
                <c:pt idx="9">
                  <c:v>-0.10443977950208005</c:v>
                </c:pt>
                <c:pt idx="10">
                  <c:v>-0.025591823601664045</c:v>
                </c:pt>
                <c:pt idx="11">
                  <c:v>0.02400654111866876</c:v>
                </c:pt>
                <c:pt idx="12">
                  <c:v>0.12428523289493501</c:v>
                </c:pt>
                <c:pt idx="13">
                  <c:v>0.24010818631594802</c:v>
                </c:pt>
              </c:numCache>
            </c:numRef>
          </c:val>
          <c:smooth val="0"/>
        </c:ser>
        <c:ser>
          <c:idx val="2"/>
          <c:order val="2"/>
          <c:tx>
            <c:strRef>
              <c:f>'LAB A'!$Z$4</c:f>
              <c:strCache>
                <c:ptCount val="1"/>
                <c:pt idx="0">
                  <c:v>TGC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A'!$Z$5:$Z$18</c:f>
              <c:numCache>
                <c:ptCount val="14"/>
                <c:pt idx="0">
                  <c:v>-1.2600333333333333</c:v>
                </c:pt>
                <c:pt idx="1">
                  <c:v>-1.4374066666666667</c:v>
                </c:pt>
                <c:pt idx="2">
                  <c:v>-1.3798653333333335</c:v>
                </c:pt>
                <c:pt idx="3">
                  <c:v>-1.3974122666666668</c:v>
                </c:pt>
                <c:pt idx="4">
                  <c:v>-1.3305698133333335</c:v>
                </c:pt>
                <c:pt idx="5">
                  <c:v>-0.8798358506666668</c:v>
                </c:pt>
                <c:pt idx="6">
                  <c:v>-0.6895886805333336</c:v>
                </c:pt>
                <c:pt idx="7">
                  <c:v>-0.6456909444266669</c:v>
                </c:pt>
                <c:pt idx="8">
                  <c:v>-0.3280327555413335</c:v>
                </c:pt>
                <c:pt idx="9">
                  <c:v>-0.2516462044330668</c:v>
                </c:pt>
                <c:pt idx="10">
                  <c:v>-0.14335696354645344</c:v>
                </c:pt>
                <c:pt idx="11">
                  <c:v>-0.07020557083716275</c:v>
                </c:pt>
                <c:pt idx="12">
                  <c:v>0.0489155433302698</c:v>
                </c:pt>
                <c:pt idx="13">
                  <c:v>0.17981243466421584</c:v>
                </c:pt>
              </c:numCache>
            </c:numRef>
          </c:val>
          <c:smooth val="0"/>
        </c:ser>
        <c:ser>
          <c:idx val="3"/>
          <c:order val="3"/>
          <c:tx>
            <c:strRef>
              <c:f>'LAB A'!$AA$4</c:f>
              <c:strCache>
                <c:ptCount val="1"/>
                <c:pt idx="0">
                  <c:v>TGC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A'!$AA$5:$AA$18</c:f>
              <c:numCache>
                <c:ptCount val="14"/>
                <c:pt idx="0">
                  <c:v>0.5546666666666666</c:v>
                </c:pt>
                <c:pt idx="1">
                  <c:v>-0.8868666666666667</c:v>
                </c:pt>
                <c:pt idx="2">
                  <c:v>0.2877066666666668</c:v>
                </c:pt>
                <c:pt idx="3">
                  <c:v>-0.08773466666666652</c:v>
                </c:pt>
                <c:pt idx="4">
                  <c:v>0.3342122666666669</c:v>
                </c:pt>
                <c:pt idx="5">
                  <c:v>2.2536698133333335</c:v>
                </c:pt>
                <c:pt idx="6">
                  <c:v>0.9512358506666668</c:v>
                </c:pt>
                <c:pt idx="7">
                  <c:v>0.21948868053333354</c:v>
                </c:pt>
                <c:pt idx="8">
                  <c:v>1.5882909444266669</c:v>
                </c:pt>
                <c:pt idx="9">
                  <c:v>0.3819327555413335</c:v>
                </c:pt>
                <c:pt idx="10">
                  <c:v>0.5414462044330668</c:v>
                </c:pt>
                <c:pt idx="11">
                  <c:v>0.36575696354645343</c:v>
                </c:pt>
                <c:pt idx="12">
                  <c:v>0.5956055708371627</c:v>
                </c:pt>
                <c:pt idx="13">
                  <c:v>0.6544844566697302</c:v>
                </c:pt>
              </c:numCache>
            </c:numRef>
          </c:val>
          <c:smooth val="0"/>
        </c:ser>
        <c:ser>
          <c:idx val="5"/>
          <c:order val="4"/>
          <c:tx>
            <c:strRef>
              <c:f>'LAB A'!$AB$4</c:f>
              <c:strCache>
                <c:ptCount val="1"/>
                <c:pt idx="0">
                  <c:v>TGC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A'!$AB$5:$AB$18</c:f>
              <c:numCache>
                <c:ptCount val="14"/>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ser>
          <c:idx val="6"/>
          <c:order val="5"/>
          <c:tx>
            <c:strRef>
              <c:f>'LAB A'!$AC$4</c:f>
              <c:strCache>
                <c:ptCount val="1"/>
                <c:pt idx="0">
                  <c:v>TGC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A'!$AC$5:$AC$18</c:f>
              <c:numCache>
                <c:ptCount val="14"/>
                <c:pt idx="0">
                  <c:v>-99</c:v>
                </c:pt>
                <c:pt idx="1">
                  <c:v>-2.1469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ser>
          <c:idx val="7"/>
          <c:order val="6"/>
          <c:tx>
            <c:strRef>
              <c:f>'LAB A'!$AD$4</c:f>
              <c:strCache>
                <c:ptCount val="1"/>
                <c:pt idx="0">
                  <c:v>TGC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A'!$AD$5:$AD$18</c:f>
              <c:numCache>
                <c:ptCount val="14"/>
                <c:pt idx="0">
                  <c:v>-99</c:v>
                </c:pt>
                <c:pt idx="1">
                  <c:v>-99</c:v>
                </c:pt>
                <c:pt idx="2">
                  <c:v>-99</c:v>
                </c:pt>
                <c:pt idx="3">
                  <c:v>-99</c:v>
                </c:pt>
                <c:pt idx="4">
                  <c:v>-99</c:v>
                </c:pt>
                <c:pt idx="5">
                  <c:v>2.2536698133333335</c:v>
                </c:pt>
                <c:pt idx="6">
                  <c:v>-99</c:v>
                </c:pt>
                <c:pt idx="7">
                  <c:v>-99</c:v>
                </c:pt>
                <c:pt idx="8">
                  <c:v>-99</c:v>
                </c:pt>
                <c:pt idx="9">
                  <c:v>-99</c:v>
                </c:pt>
                <c:pt idx="10">
                  <c:v>-99</c:v>
                </c:pt>
                <c:pt idx="11">
                  <c:v>-99</c:v>
                </c:pt>
                <c:pt idx="12">
                  <c:v>-99</c:v>
                </c:pt>
                <c:pt idx="13">
                  <c:v>-99</c:v>
                </c:pt>
              </c:numCache>
            </c:numRef>
          </c:val>
          <c:smooth val="0"/>
        </c:ser>
        <c:ser>
          <c:idx val="4"/>
          <c:order val="7"/>
          <c:tx>
            <c:strRef>
              <c:f>'LAB A'!$AE$4</c:f>
              <c:strCache>
                <c:ptCount val="1"/>
                <c:pt idx="0">
                  <c:v>TGC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A'!$AE$5:$AE$18</c:f>
              <c:numCache>
                <c:ptCount val="14"/>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marker val="1"/>
        <c:axId val="34536031"/>
        <c:axId val="42388824"/>
      </c:lineChart>
      <c:catAx>
        <c:axId val="34536031"/>
        <c:scaling>
          <c:orientation val="minMax"/>
        </c:scaling>
        <c:axPos val="b"/>
        <c:delete val="0"/>
        <c:numFmt formatCode="General" sourceLinked="1"/>
        <c:majorTickMark val="out"/>
        <c:minorTickMark val="none"/>
        <c:tickLblPos val="low"/>
        <c:crossAx val="42388824"/>
        <c:crosses val="autoZero"/>
        <c:auto val="1"/>
        <c:lblOffset val="100"/>
        <c:noMultiLvlLbl val="0"/>
      </c:catAx>
      <c:valAx>
        <c:axId val="42388824"/>
        <c:scaling>
          <c:orientation val="minMax"/>
          <c:min val="-3"/>
        </c:scaling>
        <c:axPos val="l"/>
        <c:majorGridlines/>
        <c:delete val="0"/>
        <c:numFmt formatCode="General" sourceLinked="1"/>
        <c:majorTickMark val="out"/>
        <c:minorTickMark val="none"/>
        <c:tickLblPos val="nextTo"/>
        <c:crossAx val="34536031"/>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A TLC</a:t>
            </a:r>
          </a:p>
        </c:rich>
      </c:tx>
      <c:layout/>
      <c:spPr>
        <a:noFill/>
        <a:ln>
          <a:noFill/>
        </a:ln>
      </c:spPr>
    </c:title>
    <c:plotArea>
      <c:layout/>
      <c:lineChart>
        <c:grouping val="standard"/>
        <c:varyColors val="0"/>
        <c:ser>
          <c:idx val="0"/>
          <c:order val="0"/>
          <c:tx>
            <c:strRef>
              <c:f>'LAB A'!$AI$4</c:f>
              <c:strCache>
                <c:ptCount val="1"/>
                <c:pt idx="0">
                  <c:v>TLCyi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A'!$AI$5:$AI$18</c:f>
              <c:numCache>
                <c:ptCount val="14"/>
                <c:pt idx="0">
                  <c:v>0.619</c:v>
                </c:pt>
                <c:pt idx="1">
                  <c:v>0.7101</c:v>
                </c:pt>
                <c:pt idx="2">
                  <c:v>-0.2482</c:v>
                </c:pt>
                <c:pt idx="3">
                  <c:v>-0.8746</c:v>
                </c:pt>
                <c:pt idx="4">
                  <c:v>1.073</c:v>
                </c:pt>
                <c:pt idx="5">
                  <c:v>-0.9099</c:v>
                </c:pt>
                <c:pt idx="6">
                  <c:v>-0.6298</c:v>
                </c:pt>
                <c:pt idx="7">
                  <c:v>-0.9459</c:v>
                </c:pt>
                <c:pt idx="8">
                  <c:v>-0.8989</c:v>
                </c:pt>
                <c:pt idx="9">
                  <c:v>0.0013</c:v>
                </c:pt>
                <c:pt idx="10">
                  <c:v>-0.4493</c:v>
                </c:pt>
                <c:pt idx="11">
                  <c:v>-1.448</c:v>
                </c:pt>
                <c:pt idx="12">
                  <c:v>-0.0418</c:v>
                </c:pt>
                <c:pt idx="13">
                  <c:v>0.1749</c:v>
                </c:pt>
              </c:numCache>
            </c:numRef>
          </c:val>
          <c:smooth val="0"/>
        </c:ser>
        <c:ser>
          <c:idx val="1"/>
          <c:order val="1"/>
          <c:tx>
            <c:strRef>
              <c:f>'LAB A'!$AJ$4</c:f>
              <c:strCache>
                <c:ptCount val="1"/>
                <c:pt idx="0">
                  <c:v>TGC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A'!$AJ$5:$AJ$18</c:f>
              <c:numCache>
                <c:ptCount val="14"/>
                <c:pt idx="0">
                  <c:v>0.12380000000000001</c:v>
                </c:pt>
                <c:pt idx="1">
                  <c:v>0.24106000000000002</c:v>
                </c:pt>
                <c:pt idx="2">
                  <c:v>0.143208</c:v>
                </c:pt>
                <c:pt idx="3">
                  <c:v>-0.06035360000000001</c:v>
                </c:pt>
                <c:pt idx="4">
                  <c:v>0.16631712</c:v>
                </c:pt>
                <c:pt idx="5">
                  <c:v>-0.048926304000000004</c:v>
                </c:pt>
                <c:pt idx="6">
                  <c:v>-0.16510104320000002</c:v>
                </c:pt>
                <c:pt idx="7">
                  <c:v>-0.32126083456000004</c:v>
                </c:pt>
                <c:pt idx="8">
                  <c:v>-0.43678866764800006</c:v>
                </c:pt>
                <c:pt idx="9">
                  <c:v>-0.3491709341184001</c:v>
                </c:pt>
                <c:pt idx="10">
                  <c:v>-0.3691967472947201</c:v>
                </c:pt>
                <c:pt idx="11">
                  <c:v>-0.584957397835776</c:v>
                </c:pt>
                <c:pt idx="12">
                  <c:v>-0.47632591826862086</c:v>
                </c:pt>
                <c:pt idx="13">
                  <c:v>-0.3460807346148967</c:v>
                </c:pt>
              </c:numCache>
            </c:numRef>
          </c:val>
          <c:smooth val="0"/>
        </c:ser>
        <c:ser>
          <c:idx val="2"/>
          <c:order val="2"/>
          <c:tx>
            <c:strRef>
              <c:f>'LAB A'!$AK$4</c:f>
              <c:strCache>
                <c:ptCount val="1"/>
                <c:pt idx="0">
                  <c:v>TGC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A'!$AK$5:$AK$18</c:f>
              <c:numCache>
                <c:ptCount val="14"/>
                <c:pt idx="0">
                  <c:v>0.41204</c:v>
                </c:pt>
                <c:pt idx="1">
                  <c:v>0.47165200000000007</c:v>
                </c:pt>
                <c:pt idx="2">
                  <c:v>0.3276816000000001</c:v>
                </c:pt>
                <c:pt idx="3">
                  <c:v>0.08722528000000007</c:v>
                </c:pt>
                <c:pt idx="4">
                  <c:v>0.28438022400000007</c:v>
                </c:pt>
                <c:pt idx="5">
                  <c:v>0.04552417920000004</c:v>
                </c:pt>
                <c:pt idx="6">
                  <c:v>-0.08954065663999998</c:v>
                </c:pt>
                <c:pt idx="7">
                  <c:v>-0.260812525312</c:v>
                </c:pt>
                <c:pt idx="8">
                  <c:v>-0.38843002024960005</c:v>
                </c:pt>
                <c:pt idx="9">
                  <c:v>-0.3104840161996801</c:v>
                </c:pt>
                <c:pt idx="10">
                  <c:v>-0.3382472129597441</c:v>
                </c:pt>
                <c:pt idx="11">
                  <c:v>-0.5601977703677953</c:v>
                </c:pt>
                <c:pt idx="12">
                  <c:v>-0.4565182162942362</c:v>
                </c:pt>
                <c:pt idx="13">
                  <c:v>-0.330234573035389</c:v>
                </c:pt>
              </c:numCache>
            </c:numRef>
          </c:val>
          <c:smooth val="0"/>
        </c:ser>
        <c:ser>
          <c:idx val="3"/>
          <c:order val="3"/>
          <c:tx>
            <c:strRef>
              <c:f>'LAB A'!$AL$4</c:f>
              <c:strCache>
                <c:ptCount val="1"/>
                <c:pt idx="0">
                  <c:v>TGC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A'!$AL$5:$AL$18</c:f>
              <c:numCache>
                <c:ptCount val="14"/>
                <c:pt idx="0">
                  <c:v>0.2587</c:v>
                </c:pt>
                <c:pt idx="1">
                  <c:v>0.29805999999999994</c:v>
                </c:pt>
                <c:pt idx="2">
                  <c:v>-0.719852</c:v>
                </c:pt>
                <c:pt idx="3">
                  <c:v>-1.2022816</c:v>
                </c:pt>
                <c:pt idx="4">
                  <c:v>0.9857747199999999</c:v>
                </c:pt>
                <c:pt idx="5">
                  <c:v>-1.1942802240000001</c:v>
                </c:pt>
                <c:pt idx="6">
                  <c:v>-0.6753241792000001</c:v>
                </c:pt>
                <c:pt idx="7">
                  <c:v>-0.85635934336</c:v>
                </c:pt>
                <c:pt idx="8">
                  <c:v>-0.6380874746880001</c:v>
                </c:pt>
                <c:pt idx="9">
                  <c:v>0.3897300202496001</c:v>
                </c:pt>
                <c:pt idx="10">
                  <c:v>-0.1388159838003199</c:v>
                </c:pt>
                <c:pt idx="11">
                  <c:v>-1.109752787040256</c:v>
                </c:pt>
                <c:pt idx="12">
                  <c:v>0.5183977703677953</c:v>
                </c:pt>
                <c:pt idx="13">
                  <c:v>0.6314182162942362</c:v>
                </c:pt>
              </c:numCache>
            </c:numRef>
          </c:val>
          <c:smooth val="0"/>
        </c:ser>
        <c:ser>
          <c:idx val="5"/>
          <c:order val="4"/>
          <c:tx>
            <c:strRef>
              <c:f>'LAB A'!$AM$4</c:f>
              <c:strCache>
                <c:ptCount val="1"/>
                <c:pt idx="0">
                  <c:v>TGC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A'!$AM$5:$AM$18</c:f>
              <c:numCache>
                <c:ptCount val="14"/>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ser>
          <c:idx val="6"/>
          <c:order val="5"/>
          <c:tx>
            <c:strRef>
              <c:f>'LAB A'!$AN$4</c:f>
              <c:strCache>
                <c:ptCount val="1"/>
                <c:pt idx="0">
                  <c:v>TGC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A'!$AN$5:$AN$18</c:f>
              <c:numCache>
                <c:ptCount val="14"/>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ser>
          <c:idx val="7"/>
          <c:order val="6"/>
          <c:tx>
            <c:strRef>
              <c:f>'LAB A'!$AO$4</c:f>
              <c:strCache>
                <c:ptCount val="1"/>
                <c:pt idx="0">
                  <c:v>TGC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A'!$AO$5:$AO$18</c:f>
              <c:numCache>
                <c:ptCount val="14"/>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ser>
          <c:idx val="4"/>
          <c:order val="7"/>
          <c:tx>
            <c:strRef>
              <c:f>'LAB A'!$AP$4</c:f>
              <c:strCache>
                <c:ptCount val="1"/>
                <c:pt idx="0">
                  <c:v>TGC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A'!$AP$5:$AP$18</c:f>
              <c:numCache>
                <c:ptCount val="14"/>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marker val="1"/>
        <c:axId val="45955097"/>
        <c:axId val="10942690"/>
      </c:lineChart>
      <c:catAx>
        <c:axId val="45955097"/>
        <c:scaling>
          <c:orientation val="minMax"/>
        </c:scaling>
        <c:axPos val="b"/>
        <c:delete val="0"/>
        <c:numFmt formatCode="General" sourceLinked="1"/>
        <c:majorTickMark val="out"/>
        <c:minorTickMark val="none"/>
        <c:tickLblPos val="low"/>
        <c:crossAx val="10942690"/>
        <c:crosses val="autoZero"/>
        <c:auto val="1"/>
        <c:lblOffset val="100"/>
        <c:noMultiLvlLbl val="0"/>
      </c:catAx>
      <c:valAx>
        <c:axId val="10942690"/>
        <c:scaling>
          <c:orientation val="minMax"/>
          <c:max val="3"/>
          <c:min val="-3"/>
        </c:scaling>
        <c:axPos val="l"/>
        <c:majorGridlines/>
        <c:delete val="0"/>
        <c:numFmt formatCode="General" sourceLinked="1"/>
        <c:majorTickMark val="out"/>
        <c:minorTickMark val="none"/>
        <c:tickLblPos val="nextTo"/>
        <c:crossAx val="45955097"/>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A R2TC</a:t>
            </a:r>
          </a:p>
        </c:rich>
      </c:tx>
      <c:layout/>
      <c:spPr>
        <a:noFill/>
        <a:ln>
          <a:noFill/>
        </a:ln>
      </c:spPr>
    </c:title>
    <c:plotArea>
      <c:layout/>
      <c:lineChart>
        <c:grouping val="standard"/>
        <c:varyColors val="0"/>
        <c:ser>
          <c:idx val="0"/>
          <c:order val="0"/>
          <c:tx>
            <c:strRef>
              <c:f>'LAB A'!$AT$4</c:f>
              <c:strCache>
                <c:ptCount val="1"/>
                <c:pt idx="0">
                  <c:v>R2TCyi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A'!$AT$5:$AT$18</c:f>
              <c:numCache>
                <c:ptCount val="14"/>
                <c:pt idx="0">
                  <c:v>-1.1459</c:v>
                </c:pt>
                <c:pt idx="1">
                  <c:v>0.4369</c:v>
                </c:pt>
                <c:pt idx="2">
                  <c:v>-0.8258</c:v>
                </c:pt>
                <c:pt idx="3">
                  <c:v>1.4624</c:v>
                </c:pt>
                <c:pt idx="4">
                  <c:v>0.9779</c:v>
                </c:pt>
                <c:pt idx="5">
                  <c:v>0.0424</c:v>
                </c:pt>
                <c:pt idx="6">
                  <c:v>0.282</c:v>
                </c:pt>
                <c:pt idx="7">
                  <c:v>0.3321</c:v>
                </c:pt>
                <c:pt idx="8">
                  <c:v>-0.2088</c:v>
                </c:pt>
                <c:pt idx="9">
                  <c:v>-0.8793</c:v>
                </c:pt>
                <c:pt idx="10">
                  <c:v>-0.7271</c:v>
                </c:pt>
                <c:pt idx="11">
                  <c:v>-1.6456</c:v>
                </c:pt>
                <c:pt idx="12">
                  <c:v>1.3973</c:v>
                </c:pt>
                <c:pt idx="13">
                  <c:v>0.4186</c:v>
                </c:pt>
              </c:numCache>
            </c:numRef>
          </c:val>
          <c:smooth val="0"/>
        </c:ser>
        <c:ser>
          <c:idx val="1"/>
          <c:order val="1"/>
          <c:tx>
            <c:strRef>
              <c:f>'LAB A'!$AU$4</c:f>
              <c:strCache>
                <c:ptCount val="1"/>
                <c:pt idx="0">
                  <c:v>R2TC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A'!$AU$5:$AU$18</c:f>
              <c:numCache>
                <c:ptCount val="14"/>
                <c:pt idx="0">
                  <c:v>-0.22918</c:v>
                </c:pt>
                <c:pt idx="1">
                  <c:v>-0.095964</c:v>
                </c:pt>
                <c:pt idx="2">
                  <c:v>-0.2419312</c:v>
                </c:pt>
                <c:pt idx="3">
                  <c:v>0.09893504</c:v>
                </c:pt>
                <c:pt idx="4">
                  <c:v>0.274728032</c:v>
                </c:pt>
                <c:pt idx="5">
                  <c:v>0.2282624256</c:v>
                </c:pt>
                <c:pt idx="6">
                  <c:v>0.23900994048000002</c:v>
                </c:pt>
                <c:pt idx="7">
                  <c:v>0.25762795238400005</c:v>
                </c:pt>
                <c:pt idx="8">
                  <c:v>0.16434236190720003</c:v>
                </c:pt>
                <c:pt idx="9">
                  <c:v>-0.04438611047423999</c:v>
                </c:pt>
                <c:pt idx="10">
                  <c:v>-0.18092888837939197</c:v>
                </c:pt>
                <c:pt idx="11">
                  <c:v>-0.4738631107035136</c:v>
                </c:pt>
                <c:pt idx="12">
                  <c:v>-0.09963048856281093</c:v>
                </c:pt>
                <c:pt idx="13">
                  <c:v>0.00401560914975127</c:v>
                </c:pt>
              </c:numCache>
            </c:numRef>
          </c:val>
          <c:smooth val="0"/>
        </c:ser>
        <c:ser>
          <c:idx val="2"/>
          <c:order val="2"/>
          <c:tx>
            <c:strRef>
              <c:f>'LAB A'!$AV$4</c:f>
              <c:strCache>
                <c:ptCount val="1"/>
                <c:pt idx="0">
                  <c:v>R2TC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A'!$AV$5:$AV$18</c:f>
              <c:numCache>
                <c:ptCount val="14"/>
                <c:pt idx="0">
                  <c:v>-0.63846</c:v>
                </c:pt>
                <c:pt idx="1">
                  <c:v>-0.423388</c:v>
                </c:pt>
                <c:pt idx="2">
                  <c:v>-0.5038704</c:v>
                </c:pt>
                <c:pt idx="3">
                  <c:v>-0.11061632000000005</c:v>
                </c:pt>
                <c:pt idx="4">
                  <c:v>0.10708694399999996</c:v>
                </c:pt>
                <c:pt idx="5">
                  <c:v>0.09414955519999997</c:v>
                </c:pt>
                <c:pt idx="6">
                  <c:v>0.13171964415999998</c:v>
                </c:pt>
                <c:pt idx="7">
                  <c:v>0.171795715328</c:v>
                </c:pt>
                <c:pt idx="8">
                  <c:v>0.09567657226239999</c:v>
                </c:pt>
                <c:pt idx="9">
                  <c:v>-0.09931874219008002</c:v>
                </c:pt>
                <c:pt idx="10">
                  <c:v>-0.22487499375206402</c:v>
                </c:pt>
                <c:pt idx="11">
                  <c:v>-0.5090199950016512</c:v>
                </c:pt>
                <c:pt idx="12">
                  <c:v>-0.12775599600132098</c:v>
                </c:pt>
                <c:pt idx="13">
                  <c:v>-0.018484796801056774</c:v>
                </c:pt>
              </c:numCache>
            </c:numRef>
          </c:val>
          <c:smooth val="0"/>
        </c:ser>
        <c:ser>
          <c:idx val="3"/>
          <c:order val="3"/>
          <c:tx>
            <c:strRef>
              <c:f>'LAB A'!$AW$4</c:f>
              <c:strCache>
                <c:ptCount val="1"/>
                <c:pt idx="0">
                  <c:v>R2TC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A'!$AW$5:$AW$18</c:f>
              <c:numCache>
                <c:ptCount val="14"/>
                <c:pt idx="0">
                  <c:v>-0.6343</c:v>
                </c:pt>
                <c:pt idx="1">
                  <c:v>1.07536</c:v>
                </c:pt>
                <c:pt idx="2">
                  <c:v>-0.402412</c:v>
                </c:pt>
                <c:pt idx="3">
                  <c:v>1.9662704</c:v>
                </c:pt>
                <c:pt idx="4">
                  <c:v>1.08851632</c:v>
                </c:pt>
                <c:pt idx="5">
                  <c:v>-0.06468694399999997</c:v>
                </c:pt>
                <c:pt idx="6">
                  <c:v>0.18785044480000002</c:v>
                </c:pt>
                <c:pt idx="7">
                  <c:v>0.20038035584000002</c:v>
                </c:pt>
                <c:pt idx="8">
                  <c:v>-0.380595715328</c:v>
                </c:pt>
                <c:pt idx="9">
                  <c:v>-0.9749765722624</c:v>
                </c:pt>
                <c:pt idx="10">
                  <c:v>-0.62778125780992</c:v>
                </c:pt>
                <c:pt idx="11">
                  <c:v>-1.420725006247936</c:v>
                </c:pt>
                <c:pt idx="12">
                  <c:v>1.9063199950016512</c:v>
                </c:pt>
                <c:pt idx="13">
                  <c:v>0.546355996001321</c:v>
                </c:pt>
              </c:numCache>
            </c:numRef>
          </c:val>
          <c:smooth val="0"/>
        </c:ser>
        <c:ser>
          <c:idx val="5"/>
          <c:order val="4"/>
          <c:tx>
            <c:strRef>
              <c:f>'LAB A'!$AX$4</c:f>
              <c:strCache>
                <c:ptCount val="1"/>
                <c:pt idx="0">
                  <c:v>R2TC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A'!$AX$5:$AX$18</c:f>
              <c:numCache>
                <c:ptCount val="14"/>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ser>
          <c:idx val="6"/>
          <c:order val="5"/>
          <c:tx>
            <c:strRef>
              <c:f>'LAB A'!$AY$4</c:f>
              <c:strCache>
                <c:ptCount val="1"/>
                <c:pt idx="0">
                  <c:v>R2TC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A'!$AY$5:$AY$18</c:f>
              <c:numCache>
                <c:ptCount val="14"/>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ser>
          <c:idx val="7"/>
          <c:order val="6"/>
          <c:tx>
            <c:strRef>
              <c:f>'LAB A'!$AZ$4</c:f>
              <c:strCache>
                <c:ptCount val="1"/>
                <c:pt idx="0">
                  <c:v>R2TC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A'!$AZ$5:$AZ$18</c:f>
              <c:numCache>
                <c:ptCount val="14"/>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ser>
          <c:idx val="4"/>
          <c:order val="7"/>
          <c:tx>
            <c:strRef>
              <c:f>'LAB A'!$BA$4</c:f>
              <c:strCache>
                <c:ptCount val="1"/>
                <c:pt idx="0">
                  <c:v>R2TC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A'!$BA$5:$BA$18</c:f>
              <c:numCache>
                <c:ptCount val="14"/>
                <c:pt idx="0">
                  <c:v>-99</c:v>
                </c:pt>
                <c:pt idx="1">
                  <c:v>-99</c:v>
                </c:pt>
                <c:pt idx="2">
                  <c:v>-99</c:v>
                </c:pt>
                <c:pt idx="3">
                  <c:v>1.9662704</c:v>
                </c:pt>
                <c:pt idx="4">
                  <c:v>-99</c:v>
                </c:pt>
                <c:pt idx="5">
                  <c:v>-99</c:v>
                </c:pt>
                <c:pt idx="6">
                  <c:v>-99</c:v>
                </c:pt>
                <c:pt idx="7">
                  <c:v>-99</c:v>
                </c:pt>
                <c:pt idx="8">
                  <c:v>-99</c:v>
                </c:pt>
                <c:pt idx="9">
                  <c:v>-99</c:v>
                </c:pt>
                <c:pt idx="10">
                  <c:v>-99</c:v>
                </c:pt>
                <c:pt idx="11">
                  <c:v>-99</c:v>
                </c:pt>
                <c:pt idx="12">
                  <c:v>1.9063199950016512</c:v>
                </c:pt>
                <c:pt idx="13">
                  <c:v>-99</c:v>
                </c:pt>
              </c:numCache>
            </c:numRef>
          </c:val>
          <c:smooth val="0"/>
        </c:ser>
        <c:marker val="1"/>
        <c:axId val="31375347"/>
        <c:axId val="13942668"/>
      </c:lineChart>
      <c:catAx>
        <c:axId val="31375347"/>
        <c:scaling>
          <c:orientation val="minMax"/>
        </c:scaling>
        <c:axPos val="b"/>
        <c:delete val="0"/>
        <c:numFmt formatCode="General" sourceLinked="1"/>
        <c:majorTickMark val="out"/>
        <c:minorTickMark val="none"/>
        <c:tickLblPos val="low"/>
        <c:crossAx val="13942668"/>
        <c:crosses val="autoZero"/>
        <c:auto val="1"/>
        <c:lblOffset val="100"/>
        <c:noMultiLvlLbl val="0"/>
      </c:catAx>
      <c:valAx>
        <c:axId val="13942668"/>
        <c:scaling>
          <c:orientation val="minMax"/>
          <c:max val="3"/>
          <c:min val="-3"/>
        </c:scaling>
        <c:axPos val="l"/>
        <c:majorGridlines/>
        <c:delete val="0"/>
        <c:numFmt formatCode="General" sourceLinked="1"/>
        <c:majorTickMark val="out"/>
        <c:minorTickMark val="none"/>
        <c:tickLblPos val="nextTo"/>
        <c:crossAx val="31375347"/>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A OC</a:t>
            </a:r>
          </a:p>
        </c:rich>
      </c:tx>
      <c:layout/>
      <c:spPr>
        <a:noFill/>
        <a:ln>
          <a:noFill/>
        </a:ln>
      </c:spPr>
    </c:title>
    <c:plotArea>
      <c:layout/>
      <c:lineChart>
        <c:grouping val="standard"/>
        <c:varyColors val="0"/>
        <c:ser>
          <c:idx val="0"/>
          <c:order val="0"/>
          <c:tx>
            <c:strRef>
              <c:f>'LAB A'!$BE$4</c:f>
              <c:strCache>
                <c:ptCount val="1"/>
                <c:pt idx="0">
                  <c:v>OCyi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A'!$BE$5:$BE$18</c:f>
              <c:numCache>
                <c:ptCount val="14"/>
                <c:pt idx="0">
                  <c:v>-1.0946</c:v>
                </c:pt>
                <c:pt idx="1">
                  <c:v>-0.6463</c:v>
                </c:pt>
                <c:pt idx="2">
                  <c:v>-1.1537</c:v>
                </c:pt>
                <c:pt idx="3">
                  <c:v>-1.2119</c:v>
                </c:pt>
                <c:pt idx="4">
                  <c:v>-0.4722</c:v>
                </c:pt>
                <c:pt idx="5">
                  <c:v>-0.6765</c:v>
                </c:pt>
                <c:pt idx="6">
                  <c:v>-0.5555</c:v>
                </c:pt>
                <c:pt idx="7">
                  <c:v>-0.4907</c:v>
                </c:pt>
                <c:pt idx="8">
                  <c:v>-0.096</c:v>
                </c:pt>
                <c:pt idx="9">
                  <c:v>0.4116</c:v>
                </c:pt>
                <c:pt idx="10">
                  <c:v>-0.0089</c:v>
                </c:pt>
                <c:pt idx="11">
                  <c:v>-1.7174</c:v>
                </c:pt>
                <c:pt idx="12">
                  <c:v>-0.1733</c:v>
                </c:pt>
                <c:pt idx="13">
                  <c:v>0.4989</c:v>
                </c:pt>
              </c:numCache>
            </c:numRef>
          </c:val>
          <c:smooth val="0"/>
        </c:ser>
        <c:ser>
          <c:idx val="1"/>
          <c:order val="1"/>
          <c:tx>
            <c:strRef>
              <c:f>'LAB A'!$BF$4</c:f>
              <c:strCache>
                <c:ptCount val="1"/>
                <c:pt idx="0">
                  <c:v>OC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A'!$BF$5:$BF$18</c:f>
              <c:numCache>
                <c:ptCount val="14"/>
                <c:pt idx="0">
                  <c:v>-0.21892</c:v>
                </c:pt>
                <c:pt idx="1">
                  <c:v>-0.304396</c:v>
                </c:pt>
                <c:pt idx="2">
                  <c:v>-0.47425680000000003</c:v>
                </c:pt>
                <c:pt idx="3">
                  <c:v>-0.62178544</c:v>
                </c:pt>
                <c:pt idx="4">
                  <c:v>-0.591868352</c:v>
                </c:pt>
                <c:pt idx="5">
                  <c:v>-0.6087946816</c:v>
                </c:pt>
                <c:pt idx="6">
                  <c:v>-0.59813574528</c:v>
                </c:pt>
                <c:pt idx="7">
                  <c:v>-0.576648596224</c:v>
                </c:pt>
                <c:pt idx="8">
                  <c:v>-0.48051887697920004</c:v>
                </c:pt>
                <c:pt idx="9">
                  <c:v>-0.30209510158336006</c:v>
                </c:pt>
                <c:pt idx="10">
                  <c:v>-0.24345608126668805</c:v>
                </c:pt>
                <c:pt idx="11">
                  <c:v>-0.5382448650133504</c:v>
                </c:pt>
                <c:pt idx="12">
                  <c:v>-0.4652558920106804</c:v>
                </c:pt>
                <c:pt idx="13">
                  <c:v>-0.27242471360854437</c:v>
                </c:pt>
              </c:numCache>
            </c:numRef>
          </c:val>
          <c:smooth val="0"/>
        </c:ser>
        <c:ser>
          <c:idx val="2"/>
          <c:order val="2"/>
          <c:tx>
            <c:strRef>
              <c:f>'LAB A'!$BG$4</c:f>
              <c:strCache>
                <c:ptCount val="1"/>
                <c:pt idx="0">
                  <c:v>OC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A'!$BG$5:$BG$18</c:f>
              <c:numCache>
                <c:ptCount val="14"/>
                <c:pt idx="0">
                  <c:v>-0.9908133333333333</c:v>
                </c:pt>
                <c:pt idx="1">
                  <c:v>-0.9219106666666668</c:v>
                </c:pt>
                <c:pt idx="2">
                  <c:v>-0.9682685333333334</c:v>
                </c:pt>
                <c:pt idx="3">
                  <c:v>-1.0169948266666669</c:v>
                </c:pt>
                <c:pt idx="4">
                  <c:v>-0.9080358613333335</c:v>
                </c:pt>
                <c:pt idx="5">
                  <c:v>-0.8617286890666668</c:v>
                </c:pt>
                <c:pt idx="6">
                  <c:v>-0.8004829512533335</c:v>
                </c:pt>
                <c:pt idx="7">
                  <c:v>-0.7385263610026668</c:v>
                </c:pt>
                <c:pt idx="8">
                  <c:v>-0.6100210888021335</c:v>
                </c:pt>
                <c:pt idx="9">
                  <c:v>-0.40569687104170676</c:v>
                </c:pt>
                <c:pt idx="10">
                  <c:v>-0.32633749683336544</c:v>
                </c:pt>
                <c:pt idx="11">
                  <c:v>-0.6045499974666924</c:v>
                </c:pt>
                <c:pt idx="12">
                  <c:v>-0.5182999979733539</c:v>
                </c:pt>
                <c:pt idx="13">
                  <c:v>-0.31485999837868317</c:v>
                </c:pt>
              </c:numCache>
            </c:numRef>
          </c:val>
          <c:smooth val="0"/>
        </c:ser>
        <c:ser>
          <c:idx val="3"/>
          <c:order val="3"/>
          <c:tx>
            <c:strRef>
              <c:f>'LAB A'!$BH$4</c:f>
              <c:strCache>
                <c:ptCount val="1"/>
                <c:pt idx="0">
                  <c:v>OC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A'!$BH$5:$BH$18</c:f>
              <c:numCache>
                <c:ptCount val="14"/>
                <c:pt idx="0">
                  <c:v>-0.12973333333333348</c:v>
                </c:pt>
                <c:pt idx="1">
                  <c:v>0.34451333333333334</c:v>
                </c:pt>
                <c:pt idx="2">
                  <c:v>-0.23178933333333318</c:v>
                </c:pt>
                <c:pt idx="3">
                  <c:v>-0.24363146666666657</c:v>
                </c:pt>
                <c:pt idx="4">
                  <c:v>0.5447948266666669</c:v>
                </c:pt>
                <c:pt idx="5">
                  <c:v>0.23153586133333348</c:v>
                </c:pt>
                <c:pt idx="6">
                  <c:v>0.3062286890666668</c:v>
                </c:pt>
                <c:pt idx="7">
                  <c:v>0.30978295125333344</c:v>
                </c:pt>
                <c:pt idx="8">
                  <c:v>0.6425263610026668</c:v>
                </c:pt>
                <c:pt idx="9">
                  <c:v>1.0216210888021335</c:v>
                </c:pt>
                <c:pt idx="10">
                  <c:v>0.39679687104170674</c:v>
                </c:pt>
                <c:pt idx="11">
                  <c:v>-1.3910625031666346</c:v>
                </c:pt>
                <c:pt idx="12">
                  <c:v>0.43124999746669235</c:v>
                </c:pt>
                <c:pt idx="13">
                  <c:v>1.017199997973354</c:v>
                </c:pt>
              </c:numCache>
            </c:numRef>
          </c:val>
          <c:smooth val="0"/>
        </c:ser>
        <c:ser>
          <c:idx val="5"/>
          <c:order val="4"/>
          <c:tx>
            <c:strRef>
              <c:f>'LAB A'!$BI$4</c:f>
              <c:strCache>
                <c:ptCount val="1"/>
                <c:pt idx="0">
                  <c:v>OC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A'!$BI$5:$BI$18</c:f>
              <c:numCache>
                <c:ptCount val="14"/>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ser>
          <c:idx val="6"/>
          <c:order val="5"/>
          <c:tx>
            <c:strRef>
              <c:f>'LAB A'!$BJ$4</c:f>
              <c:strCache>
                <c:ptCount val="1"/>
                <c:pt idx="0">
                  <c:v>OC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A'!$BJ$5:$BJ$18</c:f>
              <c:numCache>
                <c:ptCount val="14"/>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ser>
          <c:idx val="7"/>
          <c:order val="6"/>
          <c:tx>
            <c:strRef>
              <c:f>'LAB A'!$BK$4</c:f>
              <c:strCache>
                <c:ptCount val="1"/>
                <c:pt idx="0">
                  <c:v>OC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A'!$BK$5:$BK$18</c:f>
              <c:numCache>
                <c:ptCount val="14"/>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ser>
          <c:idx val="4"/>
          <c:order val="7"/>
          <c:tx>
            <c:strRef>
              <c:f>'LAB A'!$BL$4</c:f>
              <c:strCache>
                <c:ptCount val="1"/>
                <c:pt idx="0">
                  <c:v>OC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A'!$BL$5:$BL$18</c:f>
              <c:numCache>
                <c:ptCount val="14"/>
                <c:pt idx="0">
                  <c:v>-99</c:v>
                </c:pt>
                <c:pt idx="1">
                  <c:v>-99</c:v>
                </c:pt>
                <c:pt idx="2">
                  <c:v>-99</c:v>
                </c:pt>
                <c:pt idx="3">
                  <c:v>-99</c:v>
                </c:pt>
                <c:pt idx="4">
                  <c:v>-99</c:v>
                </c:pt>
                <c:pt idx="5">
                  <c:v>-99</c:v>
                </c:pt>
                <c:pt idx="6">
                  <c:v>-99</c:v>
                </c:pt>
                <c:pt idx="7">
                  <c:v>-99</c:v>
                </c:pt>
                <c:pt idx="8">
                  <c:v>-99</c:v>
                </c:pt>
                <c:pt idx="9">
                  <c:v>-99</c:v>
                </c:pt>
                <c:pt idx="10">
                  <c:v>-99</c:v>
                </c:pt>
                <c:pt idx="11">
                  <c:v>-99</c:v>
                </c:pt>
                <c:pt idx="12">
                  <c:v>-99</c:v>
                </c:pt>
                <c:pt idx="13">
                  <c:v>-99</c:v>
                </c:pt>
              </c:numCache>
            </c:numRef>
          </c:val>
          <c:smooth val="0"/>
        </c:ser>
        <c:marker val="1"/>
        <c:axId val="58375149"/>
        <c:axId val="55614294"/>
      </c:lineChart>
      <c:catAx>
        <c:axId val="58375149"/>
        <c:scaling>
          <c:orientation val="minMax"/>
        </c:scaling>
        <c:axPos val="b"/>
        <c:delete val="0"/>
        <c:numFmt formatCode="General" sourceLinked="1"/>
        <c:majorTickMark val="out"/>
        <c:minorTickMark val="none"/>
        <c:tickLblPos val="low"/>
        <c:crossAx val="55614294"/>
        <c:crosses val="autoZero"/>
        <c:auto val="1"/>
        <c:lblOffset val="100"/>
        <c:noMultiLvlLbl val="0"/>
      </c:catAx>
      <c:valAx>
        <c:axId val="55614294"/>
        <c:scaling>
          <c:orientation val="minMax"/>
          <c:max val="3"/>
          <c:min val="-3"/>
        </c:scaling>
        <c:axPos val="l"/>
        <c:majorGridlines/>
        <c:delete val="0"/>
        <c:numFmt formatCode="General" sourceLinked="1"/>
        <c:majorTickMark val="out"/>
        <c:minorTickMark val="none"/>
        <c:tickLblPos val="nextTo"/>
        <c:crossAx val="58375149"/>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C13 LTMS Example Lab B TGC</a:t>
            </a:r>
          </a:p>
        </c:rich>
      </c:tx>
      <c:layout/>
      <c:spPr>
        <a:noFill/>
        <a:ln>
          <a:noFill/>
        </a:ln>
      </c:spPr>
    </c:title>
    <c:plotArea>
      <c:layout/>
      <c:lineChart>
        <c:grouping val="standard"/>
        <c:varyColors val="0"/>
        <c:ser>
          <c:idx val="0"/>
          <c:order val="0"/>
          <c:tx>
            <c:strRef>
              <c:f>'LAB B'!$X$4</c:f>
              <c:strCache>
                <c:ptCount val="1"/>
                <c:pt idx="0">
                  <c:v>TGCyi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'LAB B'!$X$6:$X$9</c:f>
              <c:numCache>
                <c:ptCount val="4"/>
                <c:pt idx="0">
                  <c:v>1.1131</c:v>
                </c:pt>
                <c:pt idx="1">
                  <c:v>-0.4439</c:v>
                </c:pt>
                <c:pt idx="2">
                  <c:v>0.3804</c:v>
                </c:pt>
                <c:pt idx="3">
                  <c:v>1.0485</c:v>
                </c:pt>
              </c:numCache>
            </c:numRef>
          </c:val>
          <c:smooth val="0"/>
        </c:ser>
        <c:ser>
          <c:idx val="1"/>
          <c:order val="1"/>
          <c:tx>
            <c:strRef>
              <c:f>'LAB B'!$Y$4</c:f>
              <c:strCache>
                <c:ptCount val="1"/>
                <c:pt idx="0">
                  <c:v>TGC Ziv1</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FF00FF"/>
              </a:solidFill>
              <a:ln>
                <a:solidFill>
                  <a:srgbClr val="000080"/>
                </a:solidFill>
              </a:ln>
            </c:spPr>
          </c:marker>
          <c:val>
            <c:numRef>
              <c:f>'LAB B'!$Y$6:$Y$9</c:f>
              <c:numCache>
                <c:ptCount val="4"/>
                <c:pt idx="0">
                  <c:v>0.22262</c:v>
                </c:pt>
                <c:pt idx="1">
                  <c:v>0.08931600000000002</c:v>
                </c:pt>
                <c:pt idx="2">
                  <c:v>0.14753280000000002</c:v>
                </c:pt>
                <c:pt idx="3">
                  <c:v>0.32772624</c:v>
                </c:pt>
              </c:numCache>
            </c:numRef>
          </c:val>
          <c:smooth val="0"/>
        </c:ser>
        <c:ser>
          <c:idx val="2"/>
          <c:order val="2"/>
          <c:tx>
            <c:strRef>
              <c:f>'LAB B'!$Z$4</c:f>
              <c:strCache>
                <c:ptCount val="1"/>
                <c:pt idx="0">
                  <c:v>TGC Ziv2</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00"/>
                </a:solidFill>
              </a:ln>
            </c:spPr>
          </c:marker>
          <c:val>
            <c:numRef>
              <c:f>'LAB B'!$Z$6:$Z$9</c:f>
              <c:numCache>
                <c:ptCount val="4"/>
                <c:pt idx="0">
                  <c:v>0.5025133333333334</c:v>
                </c:pt>
                <c:pt idx="1">
                  <c:v>0.3132306666666667</c:v>
                </c:pt>
                <c:pt idx="2">
                  <c:v>0.32666453333333334</c:v>
                </c:pt>
                <c:pt idx="3">
                  <c:v>0.4710316266666667</c:v>
                </c:pt>
              </c:numCache>
            </c:numRef>
          </c:val>
          <c:smooth val="0"/>
        </c:ser>
        <c:ser>
          <c:idx val="3"/>
          <c:order val="3"/>
          <c:tx>
            <c:strRef>
              <c:f>'LAB B'!$AA$4</c:f>
              <c:strCache>
                <c:ptCount val="1"/>
                <c:pt idx="0">
                  <c:v>TGC 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00"/>
              </a:solidFill>
              <a:ln>
                <a:solidFill>
                  <a:srgbClr val="00FF00"/>
                </a:solidFill>
              </a:ln>
            </c:spPr>
          </c:marker>
          <c:val>
            <c:numRef>
              <c:f>'LAB B'!$AA$6:$AA$9</c:f>
              <c:numCache>
                <c:ptCount val="4"/>
                <c:pt idx="0">
                  <c:v>0.7632333333333332</c:v>
                </c:pt>
                <c:pt idx="1">
                  <c:v>-0.9464133333333333</c:v>
                </c:pt>
                <c:pt idx="2">
                  <c:v>0.0671693333333333</c:v>
                </c:pt>
                <c:pt idx="3">
                  <c:v>0.7218354666666666</c:v>
                </c:pt>
              </c:numCache>
            </c:numRef>
          </c:val>
          <c:smooth val="0"/>
        </c:ser>
        <c:ser>
          <c:idx val="5"/>
          <c:order val="4"/>
          <c:tx>
            <c:strRef>
              <c:f>'LAB B'!$AB$4</c:f>
              <c:strCache>
                <c:ptCount val="1"/>
                <c:pt idx="0">
                  <c:v>TGC effective Yiv2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val>
            <c:numRef>
              <c:f>'LAB B'!$AB$6:$AB$9</c:f>
              <c:numCache>
                <c:ptCount val="4"/>
                <c:pt idx="0">
                  <c:v>-99</c:v>
                </c:pt>
                <c:pt idx="1">
                  <c:v>-99</c:v>
                </c:pt>
                <c:pt idx="2">
                  <c:v>-99</c:v>
                </c:pt>
                <c:pt idx="3">
                  <c:v>-99</c:v>
                </c:pt>
              </c:numCache>
            </c:numRef>
          </c:val>
          <c:smooth val="0"/>
        </c:ser>
        <c:ser>
          <c:idx val="6"/>
          <c:order val="5"/>
          <c:tx>
            <c:strRef>
              <c:f>'LAB B'!$AC$4</c:f>
              <c:strCache>
                <c:ptCount val="1"/>
                <c:pt idx="0">
                  <c:v>TGC Yi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FF0000"/>
                </a:solidFill>
              </a:ln>
            </c:spPr>
          </c:marker>
          <c:val>
            <c:numRef>
              <c:f>'LAB B'!$AC$6:$AC$9</c:f>
              <c:numCache>
                <c:ptCount val="4"/>
                <c:pt idx="0">
                  <c:v>-99</c:v>
                </c:pt>
                <c:pt idx="1">
                  <c:v>-99</c:v>
                </c:pt>
                <c:pt idx="2">
                  <c:v>-99</c:v>
                </c:pt>
                <c:pt idx="3">
                  <c:v>-99</c:v>
                </c:pt>
              </c:numCache>
            </c:numRef>
          </c:val>
          <c:smooth val="0"/>
        </c:ser>
        <c:ser>
          <c:idx val="7"/>
          <c:order val="6"/>
          <c:tx>
            <c:strRef>
              <c:f>'LAB B'!$AD$4</c:f>
              <c:strCache>
                <c:ptCount val="1"/>
                <c:pt idx="0">
                  <c:v>TGC ei Fail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ln>
            </c:spPr>
          </c:marker>
          <c:val>
            <c:numRef>
              <c:f>'LAB B'!$AD$6:$AD$9</c:f>
              <c:numCache>
                <c:ptCount val="4"/>
                <c:pt idx="0">
                  <c:v>-99</c:v>
                </c:pt>
                <c:pt idx="1">
                  <c:v>-99</c:v>
                </c:pt>
                <c:pt idx="2">
                  <c:v>-99</c:v>
                </c:pt>
                <c:pt idx="3">
                  <c:v>-99</c:v>
                </c:pt>
              </c:numCache>
            </c:numRef>
          </c:val>
          <c:smooth val="0"/>
        </c:ser>
        <c:ser>
          <c:idx val="4"/>
          <c:order val="7"/>
          <c:tx>
            <c:strRef>
              <c:f>'LAB B'!$AE$4</c:f>
              <c:strCache>
                <c:ptCount val="1"/>
                <c:pt idx="0">
                  <c:v>TGC ei 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noFill/>
              <a:ln>
                <a:solidFill>
                  <a:srgbClr val="FF0000"/>
                </a:solidFill>
              </a:ln>
            </c:spPr>
          </c:marker>
          <c:val>
            <c:numRef>
              <c:f>'LAB B'!$AE$6:$AE$9</c:f>
              <c:numCache>
                <c:ptCount val="4"/>
                <c:pt idx="0">
                  <c:v>-99</c:v>
                </c:pt>
                <c:pt idx="1">
                  <c:v>-99</c:v>
                </c:pt>
                <c:pt idx="2">
                  <c:v>-99</c:v>
                </c:pt>
                <c:pt idx="3">
                  <c:v>-99</c:v>
                </c:pt>
              </c:numCache>
            </c:numRef>
          </c:val>
          <c:smooth val="0"/>
        </c:ser>
        <c:marker val="1"/>
        <c:axId val="30766599"/>
        <c:axId val="8463936"/>
      </c:lineChart>
      <c:catAx>
        <c:axId val="30766599"/>
        <c:scaling>
          <c:orientation val="minMax"/>
        </c:scaling>
        <c:axPos val="b"/>
        <c:delete val="0"/>
        <c:numFmt formatCode="General" sourceLinked="1"/>
        <c:majorTickMark val="out"/>
        <c:minorTickMark val="none"/>
        <c:tickLblPos val="low"/>
        <c:crossAx val="8463936"/>
        <c:crosses val="autoZero"/>
        <c:auto val="1"/>
        <c:lblOffset val="100"/>
        <c:noMultiLvlLbl val="0"/>
      </c:catAx>
      <c:valAx>
        <c:axId val="8463936"/>
        <c:scaling>
          <c:orientation val="minMax"/>
          <c:max val="3"/>
          <c:min val="-3"/>
        </c:scaling>
        <c:axPos val="l"/>
        <c:majorGridlines/>
        <c:delete val="0"/>
        <c:numFmt formatCode="General" sourceLinked="1"/>
        <c:majorTickMark val="out"/>
        <c:minorTickMark val="none"/>
        <c:tickLblPos val="nextTo"/>
        <c:crossAx val="30766599"/>
        <c:crossesAt val="1"/>
        <c:crossBetween val="between"/>
        <c:dispUnits/>
      </c:valAx>
      <c:spPr>
        <a:no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21.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22.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23.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24.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25.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26.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27.xml.rels><?xml version="1.0" encoding="utf-8" standalone="yes"?><Relationships xmlns="http://schemas.openxmlformats.org/package/2006/relationships"><Relationship Id="rId1" Type="http://schemas.openxmlformats.org/officeDocument/2006/relationships/drawing" Target="../drawings/drawing3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15.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16.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17.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18.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2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2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2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24.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25.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26.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27.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2.xml" /><Relationship Id="rId2" Type="http://schemas.openxmlformats.org/officeDocument/2006/relationships/chart" Target="/xl/charts/chart33.xml" /><Relationship Id="rId3" Type="http://schemas.openxmlformats.org/officeDocument/2006/relationships/chart" Target="/xl/charts/chart34.xml" /><Relationship Id="rId4" Type="http://schemas.openxmlformats.org/officeDocument/2006/relationships/chart" Target="/xl/charts/chart35.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495300</xdr:colOff>
      <xdr:row>48</xdr:row>
      <xdr:rowOff>114300</xdr:rowOff>
    </xdr:from>
    <xdr:to>
      <xdr:col>31</xdr:col>
      <xdr:colOff>9525</xdr:colOff>
      <xdr:row>68</xdr:row>
      <xdr:rowOff>19050</xdr:rowOff>
    </xdr:to>
    <xdr:graphicFrame>
      <xdr:nvGraphicFramePr>
        <xdr:cNvPr id="1" name="Chart 33"/>
        <xdr:cNvGraphicFramePr/>
      </xdr:nvGraphicFramePr>
      <xdr:xfrm>
        <a:off x="13973175" y="8391525"/>
        <a:ext cx="5067300" cy="3143250"/>
      </xdr:xfrm>
      <a:graphic>
        <a:graphicData uri="http://schemas.openxmlformats.org/drawingml/2006/chart">
          <c:chart xmlns:c="http://schemas.openxmlformats.org/drawingml/2006/chart" r:id="rId1"/>
        </a:graphicData>
      </a:graphic>
    </xdr:graphicFrame>
    <xdr:clientData/>
  </xdr:twoCellAnchor>
  <xdr:twoCellAnchor>
    <xdr:from>
      <xdr:col>33</xdr:col>
      <xdr:colOff>0</xdr:colOff>
      <xdr:row>49</xdr:row>
      <xdr:rowOff>0</xdr:rowOff>
    </xdr:from>
    <xdr:to>
      <xdr:col>43</xdr:col>
      <xdr:colOff>180975</xdr:colOff>
      <xdr:row>68</xdr:row>
      <xdr:rowOff>76200</xdr:rowOff>
    </xdr:to>
    <xdr:graphicFrame>
      <xdr:nvGraphicFramePr>
        <xdr:cNvPr id="2" name="Chart 68"/>
        <xdr:cNvGraphicFramePr/>
      </xdr:nvGraphicFramePr>
      <xdr:xfrm>
        <a:off x="20250150" y="8439150"/>
        <a:ext cx="6276975" cy="3152775"/>
      </xdr:xfrm>
      <a:graphic>
        <a:graphicData uri="http://schemas.openxmlformats.org/drawingml/2006/chart">
          <c:chart xmlns:c="http://schemas.openxmlformats.org/drawingml/2006/chart" r:id="rId2"/>
        </a:graphicData>
      </a:graphic>
    </xdr:graphicFrame>
    <xdr:clientData/>
  </xdr:twoCellAnchor>
  <xdr:twoCellAnchor>
    <xdr:from>
      <xdr:col>45</xdr:col>
      <xdr:colOff>0</xdr:colOff>
      <xdr:row>49</xdr:row>
      <xdr:rowOff>0</xdr:rowOff>
    </xdr:from>
    <xdr:to>
      <xdr:col>55</xdr:col>
      <xdr:colOff>438150</xdr:colOff>
      <xdr:row>68</xdr:row>
      <xdr:rowOff>85725</xdr:rowOff>
    </xdr:to>
    <xdr:graphicFrame>
      <xdr:nvGraphicFramePr>
        <xdr:cNvPr id="3" name="Chart 69"/>
        <xdr:cNvGraphicFramePr/>
      </xdr:nvGraphicFramePr>
      <xdr:xfrm>
        <a:off x="27565350" y="8439150"/>
        <a:ext cx="6534150" cy="3162300"/>
      </xdr:xfrm>
      <a:graphic>
        <a:graphicData uri="http://schemas.openxmlformats.org/drawingml/2006/chart">
          <c:chart xmlns:c="http://schemas.openxmlformats.org/drawingml/2006/chart" r:id="rId3"/>
        </a:graphicData>
      </a:graphic>
    </xdr:graphicFrame>
    <xdr:clientData/>
  </xdr:twoCellAnchor>
  <xdr:twoCellAnchor>
    <xdr:from>
      <xdr:col>57</xdr:col>
      <xdr:colOff>0</xdr:colOff>
      <xdr:row>49</xdr:row>
      <xdr:rowOff>0</xdr:rowOff>
    </xdr:from>
    <xdr:to>
      <xdr:col>67</xdr:col>
      <xdr:colOff>447675</xdr:colOff>
      <xdr:row>68</xdr:row>
      <xdr:rowOff>85725</xdr:rowOff>
    </xdr:to>
    <xdr:graphicFrame>
      <xdr:nvGraphicFramePr>
        <xdr:cNvPr id="4" name="Chart 70"/>
        <xdr:cNvGraphicFramePr/>
      </xdr:nvGraphicFramePr>
      <xdr:xfrm>
        <a:off x="34880550" y="8439150"/>
        <a:ext cx="6543675" cy="3162300"/>
      </xdr:xfrm>
      <a:graphic>
        <a:graphicData uri="http://schemas.openxmlformats.org/drawingml/2006/chart">
          <c:chart xmlns:c="http://schemas.openxmlformats.org/drawingml/2006/chart" r:id="rId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0.238</cdr:y>
    </cdr:from>
    <cdr:to>
      <cdr:x>0.5425</cdr:x>
      <cdr:y>0.874</cdr:y>
    </cdr:to>
    <cdr:sp>
      <cdr:nvSpPr>
        <cdr:cNvPr id="1" name="Rectangle 1"/>
        <cdr:cNvSpPr>
          <a:spLocks/>
        </cdr:cNvSpPr>
      </cdr:nvSpPr>
      <cdr:spPr>
        <a:xfrm>
          <a:off x="361950" y="1409700"/>
          <a:ext cx="4333875" cy="3771900"/>
        </a:xfrm>
        <a:prstGeom prst="rect">
          <a:avLst/>
        </a:prstGeom>
        <a:solidFill>
          <a:srgbClr val="008000">
            <a:alpha val="6000"/>
          </a:srgbClr>
        </a:solidFill>
        <a:ln w="9525" cmpd="sng">
          <a:solidFill>
            <a:srgbClr val="FFCC00"/>
          </a:solidFill>
          <a:prstDash val="dash"/>
          <a:headEnd type="none"/>
          <a:tailEnd type="none"/>
        </a:ln>
      </cdr:spPr>
      <cdr:txBody>
        <a:bodyPr vertOverflow="clip" wrap="square"/>
        <a:p>
          <a:pPr algn="ctr">
            <a:defRPr/>
          </a:pPr>
          <a:r>
            <a:rPr lang="en-US" cap="none" sz="1100" b="1" i="0" u="none" baseline="0">
              <a:latin typeface="Arial"/>
              <a:ea typeface="Arial"/>
              <a:cs typeface="Arial"/>
            </a:rPr>
            <a:t>Industry Matrix</a:t>
          </a:r>
        </a:p>
      </cdr:txBody>
    </cdr:sp>
  </cdr:relSizeAnchor>
  <cdr:relSizeAnchor xmlns:cdr="http://schemas.openxmlformats.org/drawingml/2006/chartDrawing">
    <cdr:from>
      <cdr:x>0.6925</cdr:x>
      <cdr:y>0.268</cdr:y>
    </cdr:from>
    <cdr:to>
      <cdr:x>0.9785</cdr:x>
      <cdr:y>0.3115</cdr:y>
    </cdr:to>
    <cdr:sp>
      <cdr:nvSpPr>
        <cdr:cNvPr id="2" name="TextBox 2"/>
        <cdr:cNvSpPr txBox="1">
          <a:spLocks noChangeArrowheads="1"/>
        </cdr:cNvSpPr>
      </cdr:nvSpPr>
      <cdr:spPr>
        <a:xfrm>
          <a:off x="5991225" y="1581150"/>
          <a:ext cx="2476500" cy="257175"/>
        </a:xfrm>
        <a:prstGeom prst="rect">
          <a:avLst/>
        </a:prstGeom>
        <a:noFill/>
        <a:ln w="1" cmpd="sng">
          <a:noFill/>
        </a:ln>
      </cdr:spPr>
      <cdr:txBody>
        <a:bodyPr vertOverflow="clip" wrap="square" anchor="ctr"/>
        <a:p>
          <a:pPr algn="ctr">
            <a:defRPr/>
          </a:pPr>
          <a:r>
            <a:rPr lang="en-US" cap="none" sz="1100" b="0" i="0" u="none" baseline="0">
              <a:solidFill>
                <a:srgbClr val="FF0000"/>
              </a:solidFill>
              <a:latin typeface="Arial"/>
              <a:ea typeface="Arial"/>
              <a:cs typeface="Arial"/>
            </a:rPr>
            <a:t>One test failed Yi limit of +/- 2.00</a:t>
          </a:r>
        </a:p>
      </cdr:txBody>
    </cdr:sp>
  </cdr:relSizeAnchor>
  <cdr:relSizeAnchor xmlns:cdr="http://schemas.openxmlformats.org/drawingml/2006/chartDrawing">
    <cdr:from>
      <cdr:x>0.67725</cdr:x>
      <cdr:y>0.23175</cdr:y>
    </cdr:from>
    <cdr:to>
      <cdr:x>0.70975</cdr:x>
      <cdr:y>0.2775</cdr:y>
    </cdr:to>
    <cdr:sp>
      <cdr:nvSpPr>
        <cdr:cNvPr id="3" name="Line 3"/>
        <cdr:cNvSpPr>
          <a:spLocks/>
        </cdr:cNvSpPr>
      </cdr:nvSpPr>
      <cdr:spPr>
        <a:xfrm flipH="1" flipV="1">
          <a:off x="5857875" y="1371600"/>
          <a:ext cx="285750" cy="2762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0.2405</cdr:y>
    </cdr:from>
    <cdr:to>
      <cdr:x>0.5435</cdr:x>
      <cdr:y>0.87</cdr:y>
    </cdr:to>
    <cdr:sp>
      <cdr:nvSpPr>
        <cdr:cNvPr id="1" name="Rectangle 1"/>
        <cdr:cNvSpPr>
          <a:spLocks/>
        </cdr:cNvSpPr>
      </cdr:nvSpPr>
      <cdr:spPr>
        <a:xfrm>
          <a:off x="361950" y="1419225"/>
          <a:ext cx="4343400" cy="3733800"/>
        </a:xfrm>
        <a:prstGeom prst="rect">
          <a:avLst/>
        </a:prstGeom>
        <a:solidFill>
          <a:srgbClr val="008000">
            <a:alpha val="6000"/>
          </a:srgbClr>
        </a:solidFill>
        <a:ln w="9525" cmpd="sng">
          <a:solidFill>
            <a:srgbClr val="FFCC00"/>
          </a:solidFill>
          <a:prstDash val="dash"/>
          <a:headEnd type="none"/>
          <a:tailEnd type="none"/>
        </a:ln>
      </cdr:spPr>
      <cdr:txBody>
        <a:bodyPr vertOverflow="clip" wrap="square"/>
        <a:p>
          <a:pPr algn="ctr">
            <a:defRPr/>
          </a:pPr>
          <a:r>
            <a:rPr lang="en-US" cap="none" sz="1100" b="1" i="0" u="none" baseline="0">
              <a:latin typeface="Arial"/>
              <a:ea typeface="Arial"/>
              <a:cs typeface="Arial"/>
            </a:rPr>
            <a:t>Industry Matrix</a:t>
          </a:r>
        </a:p>
      </cdr:txBody>
    </cdr:sp>
  </cdr:relSizeAnchor>
  <cdr:relSizeAnchor xmlns:cdr="http://schemas.openxmlformats.org/drawingml/2006/chartDrawing">
    <cdr:from>
      <cdr:x>0.04225</cdr:x>
      <cdr:y>0.737</cdr:y>
    </cdr:from>
    <cdr:to>
      <cdr:x>0.51675</cdr:x>
      <cdr:y>0.871</cdr:y>
    </cdr:to>
    <cdr:sp>
      <cdr:nvSpPr>
        <cdr:cNvPr id="2" name="TextBox 2"/>
        <cdr:cNvSpPr txBox="1">
          <a:spLocks noChangeArrowheads="1"/>
        </cdr:cNvSpPr>
      </cdr:nvSpPr>
      <cdr:spPr>
        <a:xfrm>
          <a:off x="361950" y="4371975"/>
          <a:ext cx="4105275" cy="790575"/>
        </a:xfrm>
        <a:prstGeom prst="rect">
          <a:avLst/>
        </a:prstGeom>
        <a:noFill/>
        <a:ln w="1" cmpd="sng">
          <a:noFill/>
        </a:ln>
      </cdr:spPr>
      <cdr:txBody>
        <a:bodyPr vertOverflow="clip" wrap="square" anchor="ctr"/>
        <a:p>
          <a:pPr algn="ctr">
            <a:defRPr/>
          </a:pPr>
          <a:r>
            <a:rPr lang="en-US" cap="none" sz="1100" b="0" i="0" u="none" baseline="0">
              <a:solidFill>
                <a:srgbClr val="FF0000"/>
              </a:solidFill>
              <a:latin typeface="Arial"/>
              <a:ea typeface="Arial"/>
              <a:cs typeface="Arial"/>
            </a:rPr>
            <a:t>The large Zi difference between LTMS version 1 and 2 is due to the fast start method.  The average of the first three references in the lab is used as the Zi starting point when using fast start.</a:t>
          </a:r>
        </a:p>
      </cdr:txBody>
    </cdr:sp>
  </cdr:relSizeAnchor>
  <cdr:relSizeAnchor xmlns:cdr="http://schemas.openxmlformats.org/drawingml/2006/chartDrawing">
    <cdr:from>
      <cdr:x>0.05375</cdr:x>
      <cdr:y>0.65725</cdr:y>
    </cdr:from>
    <cdr:to>
      <cdr:x>0.245</cdr:x>
      <cdr:y>0.74325</cdr:y>
    </cdr:to>
    <cdr:sp>
      <cdr:nvSpPr>
        <cdr:cNvPr id="3" name="Oval 3"/>
        <cdr:cNvSpPr>
          <a:spLocks/>
        </cdr:cNvSpPr>
      </cdr:nvSpPr>
      <cdr:spPr>
        <a:xfrm>
          <a:off x="457200" y="3895725"/>
          <a:ext cx="1657350" cy="514350"/>
        </a:xfrm>
        <a:prstGeom prst="ellipse">
          <a:avLst/>
        </a:pr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0.06925</cdr:x>
      <cdr:y>0.61</cdr:y>
    </cdr:from>
    <cdr:to>
      <cdr:x>0.06925</cdr:x>
      <cdr:y>0.677</cdr:y>
    </cdr:to>
    <cdr:sp>
      <cdr:nvSpPr>
        <cdr:cNvPr id="4" name="Line 4"/>
        <cdr:cNvSpPr>
          <a:spLocks/>
        </cdr:cNvSpPr>
      </cdr:nvSpPr>
      <cdr:spPr>
        <a:xfrm>
          <a:off x="590550" y="3619500"/>
          <a:ext cx="0" cy="400050"/>
        </a:xfrm>
        <a:prstGeom prst="line">
          <a:avLst/>
        </a:prstGeom>
        <a:noFill/>
        <a:ln w="9525" cmpd="sng">
          <a:solidFill>
            <a:srgbClr val="FF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0.04725</cdr:x>
      <cdr:y>0.23725</cdr:y>
    </cdr:from>
    <cdr:to>
      <cdr:x>0.54825</cdr:x>
      <cdr:y>0.88575</cdr:y>
    </cdr:to>
    <cdr:sp>
      <cdr:nvSpPr>
        <cdr:cNvPr id="1" name="Rectangle 6"/>
        <cdr:cNvSpPr>
          <a:spLocks/>
        </cdr:cNvSpPr>
      </cdr:nvSpPr>
      <cdr:spPr>
        <a:xfrm>
          <a:off x="400050" y="1400175"/>
          <a:ext cx="4333875" cy="3848100"/>
        </a:xfrm>
        <a:prstGeom prst="rect">
          <a:avLst/>
        </a:prstGeom>
        <a:solidFill>
          <a:srgbClr val="008000">
            <a:alpha val="6000"/>
          </a:srgbClr>
        </a:solidFill>
        <a:ln w="9525" cmpd="sng">
          <a:solidFill>
            <a:srgbClr val="FFCC00"/>
          </a:solidFill>
          <a:prstDash val="dash"/>
          <a:headEnd type="none"/>
          <a:tailEnd type="none"/>
        </a:ln>
      </cdr:spPr>
      <cdr:txBody>
        <a:bodyPr vertOverflow="clip" wrap="square"/>
        <a:p>
          <a:pPr algn="ctr">
            <a:defRPr/>
          </a:pPr>
          <a:r>
            <a:rPr lang="en-US" cap="none" sz="1100" b="1" i="0" u="none" baseline="0">
              <a:latin typeface="Arial"/>
              <a:ea typeface="Arial"/>
              <a:cs typeface="Arial"/>
            </a:rPr>
            <a:t>Industry Matrix</a:t>
          </a:r>
        </a:p>
      </cdr:txBody>
    </cdr:sp>
  </cdr:relSizeAnchor>
  <cdr:relSizeAnchor xmlns:cdr="http://schemas.openxmlformats.org/drawingml/2006/chartDrawing">
    <cdr:from>
      <cdr:x>0.29675</cdr:x>
      <cdr:y>0.11525</cdr:y>
    </cdr:from>
    <cdr:to>
      <cdr:x>0.72125</cdr:x>
      <cdr:y>0.194</cdr:y>
    </cdr:to>
    <cdr:sp>
      <cdr:nvSpPr>
        <cdr:cNvPr id="2" name="TextBox 1"/>
        <cdr:cNvSpPr txBox="1">
          <a:spLocks noChangeArrowheads="1"/>
        </cdr:cNvSpPr>
      </cdr:nvSpPr>
      <cdr:spPr>
        <a:xfrm>
          <a:off x="2562225" y="676275"/>
          <a:ext cx="3676650" cy="466725"/>
        </a:xfrm>
        <a:prstGeom prst="rect">
          <a:avLst/>
        </a:prstGeom>
        <a:noFill/>
        <a:ln w="1" cmpd="sng">
          <a:noFill/>
        </a:ln>
      </cdr:spPr>
      <cdr:txBody>
        <a:bodyPr vertOverflow="clip" wrap="square" anchor="ctr"/>
        <a:p>
          <a:pPr algn="ctr">
            <a:defRPr/>
          </a:pPr>
          <a:r>
            <a:rPr lang="en-US" cap="none" sz="1100" b="0" i="0" u="none" baseline="0">
              <a:solidFill>
                <a:srgbClr val="FF0000"/>
              </a:solidFill>
              <a:latin typeface="Arial"/>
              <a:ea typeface="Arial"/>
              <a:cs typeface="Arial"/>
            </a:rPr>
            <a:t>ei is used to determine if the latest reference test (Yi) agrees with expected laboratory performance (Zi-1)</a:t>
          </a:r>
        </a:p>
      </cdr:txBody>
    </cdr:sp>
  </cdr:relSizeAnchor>
  <cdr:relSizeAnchor xmlns:cdr="http://schemas.openxmlformats.org/drawingml/2006/chartDrawing">
    <cdr:from>
      <cdr:x>0.37325</cdr:x>
      <cdr:y>0.458</cdr:y>
    </cdr:from>
    <cdr:to>
      <cdr:x>0.4325</cdr:x>
      <cdr:y>0.62025</cdr:y>
    </cdr:to>
    <cdr:sp>
      <cdr:nvSpPr>
        <cdr:cNvPr id="3" name="Line 2"/>
        <cdr:cNvSpPr>
          <a:spLocks/>
        </cdr:cNvSpPr>
      </cdr:nvSpPr>
      <cdr:spPr>
        <a:xfrm flipH="1">
          <a:off x="3228975" y="2714625"/>
          <a:ext cx="514350" cy="962025"/>
        </a:xfrm>
        <a:prstGeom prst="line">
          <a:avLst/>
        </a:prstGeom>
        <a:noFill/>
        <a:ln w="9525" cmpd="sng">
          <a:solidFill>
            <a:srgbClr val="FF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0.3685</cdr:x>
      <cdr:y>0.50525</cdr:y>
    </cdr:from>
    <cdr:to>
      <cdr:x>0.399</cdr:x>
      <cdr:y>0.53275</cdr:y>
    </cdr:to>
    <cdr:sp>
      <cdr:nvSpPr>
        <cdr:cNvPr id="4" name="TextBox 3"/>
        <cdr:cNvSpPr txBox="1">
          <a:spLocks noChangeArrowheads="1"/>
        </cdr:cNvSpPr>
      </cdr:nvSpPr>
      <cdr:spPr>
        <a:xfrm>
          <a:off x="3181350" y="2990850"/>
          <a:ext cx="266700" cy="161925"/>
        </a:xfrm>
        <a:prstGeom prst="rect">
          <a:avLst/>
        </a:prstGeom>
        <a:noFill/>
        <a:ln w="0" cmpd="sng">
          <a:noFill/>
        </a:ln>
      </cdr:spPr>
      <cdr:txBody>
        <a:bodyPr vertOverflow="clip" wrap="square" anchor="ctr"/>
        <a:p>
          <a:pPr algn="ctr">
            <a:defRPr/>
          </a:pPr>
          <a:r>
            <a:rPr lang="en-US" cap="none" sz="925" b="0" i="0" u="none" baseline="0">
              <a:solidFill>
                <a:srgbClr val="FF0000"/>
              </a:solidFill>
              <a:latin typeface="Arial"/>
              <a:ea typeface="Arial"/>
              <a:cs typeface="Arial"/>
            </a:rPr>
            <a:t>1.83</a:t>
          </a:r>
        </a:p>
      </cdr:txBody>
    </cdr:sp>
  </cdr:relSizeAnchor>
  <cdr:relSizeAnchor xmlns:cdr="http://schemas.openxmlformats.org/drawingml/2006/chartDrawing">
    <cdr:from>
      <cdr:x>0.65925</cdr:x>
      <cdr:y>0.49575</cdr:y>
    </cdr:from>
    <cdr:to>
      <cdr:x>0.729</cdr:x>
      <cdr:y>0.77075</cdr:y>
    </cdr:to>
    <cdr:sp>
      <cdr:nvSpPr>
        <cdr:cNvPr id="5" name="Line 4"/>
        <cdr:cNvSpPr>
          <a:spLocks/>
        </cdr:cNvSpPr>
      </cdr:nvSpPr>
      <cdr:spPr>
        <a:xfrm>
          <a:off x="5705475" y="2933700"/>
          <a:ext cx="600075" cy="1628775"/>
        </a:xfrm>
        <a:prstGeom prst="line">
          <a:avLst/>
        </a:prstGeom>
        <a:noFill/>
        <a:ln w="9525" cmpd="sng">
          <a:solidFill>
            <a:srgbClr val="FF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0.63625</cdr:x>
      <cdr:y>0.6345</cdr:y>
    </cdr:from>
    <cdr:to>
      <cdr:x>0.685</cdr:x>
      <cdr:y>0.66825</cdr:y>
    </cdr:to>
    <cdr:sp>
      <cdr:nvSpPr>
        <cdr:cNvPr id="6" name="TextBox 5"/>
        <cdr:cNvSpPr txBox="1">
          <a:spLocks noChangeArrowheads="1"/>
        </cdr:cNvSpPr>
      </cdr:nvSpPr>
      <cdr:spPr>
        <a:xfrm>
          <a:off x="5505450" y="3762375"/>
          <a:ext cx="419100" cy="200025"/>
        </a:xfrm>
        <a:prstGeom prst="rect">
          <a:avLst/>
        </a:prstGeom>
        <a:noFill/>
        <a:ln w="1" cmpd="sng">
          <a:noFill/>
        </a:ln>
      </cdr:spPr>
      <cdr:txBody>
        <a:bodyPr vertOverflow="clip" wrap="square" anchor="ctr"/>
        <a:p>
          <a:pPr algn="ctr">
            <a:defRPr/>
          </a:pPr>
          <a:r>
            <a:rPr lang="en-US" cap="none" sz="925" b="0" i="0" u="none" baseline="0">
              <a:solidFill>
                <a:srgbClr val="FF0000"/>
              </a:solidFill>
              <a:latin typeface="Arial"/>
              <a:ea typeface="Arial"/>
              <a:cs typeface="Arial"/>
            </a:rPr>
            <a:t>-2.73</a:t>
          </a:r>
        </a:p>
      </cdr:txBody>
    </cdr:sp>
  </cdr:relSizeAnchor>
  <cdr:relSizeAnchor xmlns:cdr="http://schemas.openxmlformats.org/drawingml/2006/chartDrawing">
    <cdr:from>
      <cdr:x>0.38575</cdr:x>
      <cdr:y>0.3745</cdr:y>
    </cdr:from>
    <cdr:to>
      <cdr:x>0.4325</cdr:x>
      <cdr:y>0.49575</cdr:y>
    </cdr:to>
    <cdr:sp>
      <cdr:nvSpPr>
        <cdr:cNvPr id="7" name="Line 7"/>
        <cdr:cNvSpPr>
          <a:spLocks/>
        </cdr:cNvSpPr>
      </cdr:nvSpPr>
      <cdr:spPr>
        <a:xfrm flipV="1">
          <a:off x="3333750" y="2219325"/>
          <a:ext cx="400050" cy="7239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0.66875</cdr:x>
      <cdr:y>0.66825</cdr:y>
    </cdr:from>
    <cdr:to>
      <cdr:x>0.72125</cdr:x>
      <cdr:y>0.8465</cdr:y>
    </cdr:to>
    <cdr:sp>
      <cdr:nvSpPr>
        <cdr:cNvPr id="8" name="Line 8"/>
        <cdr:cNvSpPr>
          <a:spLocks/>
        </cdr:cNvSpPr>
      </cdr:nvSpPr>
      <cdr:spPr>
        <a:xfrm>
          <a:off x="5781675" y="3962400"/>
          <a:ext cx="457200" cy="10572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0.23725</cdr:y>
    </cdr:from>
    <cdr:to>
      <cdr:x>0.54525</cdr:x>
      <cdr:y>0.88675</cdr:y>
    </cdr:to>
    <cdr:sp>
      <cdr:nvSpPr>
        <cdr:cNvPr id="1" name="Rectangle 1"/>
        <cdr:cNvSpPr>
          <a:spLocks/>
        </cdr:cNvSpPr>
      </cdr:nvSpPr>
      <cdr:spPr>
        <a:xfrm>
          <a:off x="381000" y="1400175"/>
          <a:ext cx="4333875" cy="3857625"/>
        </a:xfrm>
        <a:prstGeom prst="rect">
          <a:avLst/>
        </a:prstGeom>
        <a:solidFill>
          <a:srgbClr val="008000">
            <a:alpha val="6000"/>
          </a:srgbClr>
        </a:solidFill>
        <a:ln w="9525" cmpd="sng">
          <a:solidFill>
            <a:srgbClr val="FFCC00"/>
          </a:solidFill>
          <a:prstDash val="dash"/>
          <a:headEnd type="none"/>
          <a:tailEnd type="none"/>
        </a:ln>
      </cdr:spPr>
      <cdr:txBody>
        <a:bodyPr vertOverflow="clip" wrap="square"/>
        <a:p>
          <a:pPr algn="ctr">
            <a:defRPr/>
          </a:pPr>
          <a:r>
            <a:rPr lang="en-US" cap="none" sz="1100" b="1" i="0" u="none" baseline="0">
              <a:latin typeface="Arial"/>
              <a:ea typeface="Arial"/>
              <a:cs typeface="Arial"/>
            </a:rPr>
            <a:t>Industry Matrix</a:t>
          </a:r>
        </a:p>
      </cdr:txBody>
    </cdr:sp>
  </cdr:relSizeAnchor>
  <cdr:relSizeAnchor xmlns:cdr="http://schemas.openxmlformats.org/drawingml/2006/chartDrawing">
    <cdr:from>
      <cdr:x>0.03375</cdr:x>
      <cdr:y>0.102</cdr:y>
    </cdr:from>
    <cdr:to>
      <cdr:x>0.60175</cdr:x>
      <cdr:y>0.24375</cdr:y>
    </cdr:to>
    <cdr:sp>
      <cdr:nvSpPr>
        <cdr:cNvPr id="2" name="TextBox 2"/>
        <cdr:cNvSpPr txBox="1">
          <a:spLocks noChangeArrowheads="1"/>
        </cdr:cNvSpPr>
      </cdr:nvSpPr>
      <cdr:spPr>
        <a:xfrm>
          <a:off x="285750" y="600075"/>
          <a:ext cx="4914900" cy="838200"/>
        </a:xfrm>
        <a:prstGeom prst="rect">
          <a:avLst/>
        </a:prstGeom>
        <a:noFill/>
        <a:ln w="1" cmpd="sng">
          <a:noFill/>
        </a:ln>
      </cdr:spPr>
      <cdr:txBody>
        <a:bodyPr vertOverflow="clip" wrap="square" anchor="ctr"/>
        <a:p>
          <a:pPr algn="ctr">
            <a:defRPr/>
          </a:pPr>
          <a:r>
            <a:rPr lang="en-US" cap="none" sz="1100" b="0" i="0" u="none" baseline="0">
              <a:solidFill>
                <a:srgbClr val="FF0000"/>
              </a:solidFill>
              <a:latin typeface="Arial"/>
              <a:ea typeface="Arial"/>
              <a:cs typeface="Arial"/>
            </a:rPr>
            <a:t>Borderline │ei│ results (1.734 - 2.066) indicate that there is some question about current test performance as related to past test performance and more data would be useful to establish lab severity.  This is accomplished by reducing the allowed candidates per reference by 20%.</a:t>
          </a:r>
        </a:p>
      </cdr:txBody>
    </cdr:sp>
  </cdr:relSizeAnchor>
  <cdr:relSizeAnchor xmlns:cdr="http://schemas.openxmlformats.org/drawingml/2006/chartDrawing">
    <cdr:from>
      <cdr:x>0.37025</cdr:x>
      <cdr:y>0.24375</cdr:y>
    </cdr:from>
    <cdr:to>
      <cdr:x>0.39725</cdr:x>
      <cdr:y>0.335</cdr:y>
    </cdr:to>
    <cdr:sp>
      <cdr:nvSpPr>
        <cdr:cNvPr id="3" name="Line 3"/>
        <cdr:cNvSpPr>
          <a:spLocks/>
        </cdr:cNvSpPr>
      </cdr:nvSpPr>
      <cdr:spPr>
        <a:xfrm flipH="1">
          <a:off x="3200400" y="1438275"/>
          <a:ext cx="238125" cy="5429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0.42575</cdr:x>
      <cdr:y>0.24375</cdr:y>
    </cdr:from>
    <cdr:to>
      <cdr:x>0.43625</cdr:x>
      <cdr:y>0.335</cdr:y>
    </cdr:to>
    <cdr:sp>
      <cdr:nvSpPr>
        <cdr:cNvPr id="4" name="Line 4"/>
        <cdr:cNvSpPr>
          <a:spLocks/>
        </cdr:cNvSpPr>
      </cdr:nvSpPr>
      <cdr:spPr>
        <a:xfrm>
          <a:off x="3686175" y="1438275"/>
          <a:ext cx="95250" cy="54292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0.68025</cdr:x>
      <cdr:y>0.2515</cdr:y>
    </cdr:from>
    <cdr:to>
      <cdr:x>0.991</cdr:x>
      <cdr:y>0.44375</cdr:y>
    </cdr:to>
    <cdr:sp>
      <cdr:nvSpPr>
        <cdr:cNvPr id="5" name="TextBox 5"/>
        <cdr:cNvSpPr txBox="1">
          <a:spLocks noChangeArrowheads="1"/>
        </cdr:cNvSpPr>
      </cdr:nvSpPr>
      <cdr:spPr>
        <a:xfrm>
          <a:off x="5886450" y="1485900"/>
          <a:ext cx="2686050" cy="1143000"/>
        </a:xfrm>
        <a:prstGeom prst="rect">
          <a:avLst/>
        </a:prstGeom>
        <a:noFill/>
        <a:ln w="1" cmpd="sng">
          <a:noFill/>
        </a:ln>
      </cdr:spPr>
      <cdr:txBody>
        <a:bodyPr vertOverflow="clip" wrap="square" anchor="ctr"/>
        <a:p>
          <a:pPr algn="ctr">
            <a:defRPr/>
          </a:pPr>
          <a:r>
            <a:rPr lang="en-US" cap="none" sz="1100" b="0" i="0" u="none" baseline="0">
              <a:solidFill>
                <a:srgbClr val="FF0000"/>
              </a:solidFill>
              <a:latin typeface="Arial"/>
              <a:ea typeface="Arial"/>
              <a:cs typeface="Arial"/>
            </a:rPr>
            <a:t>Large </a:t>
          </a:r>
          <a:r>
            <a:rPr lang="en-US" cap="none" sz="1100" b="0" i="0" u="none" baseline="0">
              <a:solidFill>
                <a:srgbClr val="FF0000"/>
              </a:solidFill>
              <a:latin typeface="Arial"/>
              <a:ea typeface="Arial"/>
              <a:cs typeface="Arial"/>
            </a:rPr>
            <a:t>│</a:t>
          </a:r>
          <a:r>
            <a:rPr lang="en-US" cap="none" sz="1100" b="0" i="0" u="none" baseline="0">
              <a:solidFill>
                <a:srgbClr val="FF0000"/>
              </a:solidFill>
              <a:latin typeface="Arial"/>
              <a:ea typeface="Arial"/>
              <a:cs typeface="Arial"/>
            </a:rPr>
            <a:t>ei│ results (&gt;2.066) indicate that current test performance does not agree with past test performance and more data is required to establish lab severity.  An additional reference test is required.</a:t>
          </a:r>
        </a:p>
      </cdr:txBody>
    </cdr:sp>
  </cdr:relSizeAnchor>
  <cdr:relSizeAnchor xmlns:cdr="http://schemas.openxmlformats.org/drawingml/2006/chartDrawing">
    <cdr:from>
      <cdr:x>0.6745</cdr:x>
      <cdr:y>0.2515</cdr:y>
    </cdr:from>
    <cdr:to>
      <cdr:x>0.6945</cdr:x>
      <cdr:y>0.27125</cdr:y>
    </cdr:to>
    <cdr:sp>
      <cdr:nvSpPr>
        <cdr:cNvPr id="6" name="Line 6"/>
        <cdr:cNvSpPr>
          <a:spLocks/>
        </cdr:cNvSpPr>
      </cdr:nvSpPr>
      <cdr:spPr>
        <a:xfrm flipH="1" flipV="1">
          <a:off x="5838825" y="1485900"/>
          <a:ext cx="171450" cy="1143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0.748</cdr:x>
      <cdr:y>0.4375</cdr:y>
    </cdr:from>
    <cdr:to>
      <cdr:x>0.87325</cdr:x>
      <cdr:y>0.84175</cdr:y>
    </cdr:to>
    <cdr:sp>
      <cdr:nvSpPr>
        <cdr:cNvPr id="7" name="Line 7"/>
        <cdr:cNvSpPr>
          <a:spLocks/>
        </cdr:cNvSpPr>
      </cdr:nvSpPr>
      <cdr:spPr>
        <a:xfrm flipH="1">
          <a:off x="6467475" y="2590800"/>
          <a:ext cx="1085850" cy="24003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0.23725</cdr:y>
    </cdr:from>
    <cdr:to>
      <cdr:x>0.5435</cdr:x>
      <cdr:y>0.88675</cdr:y>
    </cdr:to>
    <cdr:sp>
      <cdr:nvSpPr>
        <cdr:cNvPr id="1" name="Rectangle 1"/>
        <cdr:cNvSpPr>
          <a:spLocks/>
        </cdr:cNvSpPr>
      </cdr:nvSpPr>
      <cdr:spPr>
        <a:xfrm>
          <a:off x="361950" y="1400175"/>
          <a:ext cx="4343400" cy="3857625"/>
        </a:xfrm>
        <a:prstGeom prst="rect">
          <a:avLst/>
        </a:prstGeom>
        <a:solidFill>
          <a:srgbClr val="008000">
            <a:alpha val="6000"/>
          </a:srgbClr>
        </a:solidFill>
        <a:ln w="9525" cmpd="sng">
          <a:solidFill>
            <a:srgbClr val="FFCC00"/>
          </a:solidFill>
          <a:prstDash val="dash"/>
          <a:headEnd type="none"/>
          <a:tailEnd type="none"/>
        </a:ln>
      </cdr:spPr>
      <cdr:txBody>
        <a:bodyPr vertOverflow="clip" wrap="square"/>
        <a:p>
          <a:pPr algn="ctr">
            <a:defRPr/>
          </a:pPr>
          <a:r>
            <a:rPr lang="en-US" cap="none" sz="1100" b="1" i="0" u="none" baseline="0">
              <a:latin typeface="Arial"/>
              <a:ea typeface="Arial"/>
              <a:cs typeface="Arial"/>
            </a:rPr>
            <a:t>Industry Matrix</a:t>
          </a:r>
        </a:p>
      </cdr:txBody>
    </cdr:sp>
  </cdr:relSizeAnchor>
  <cdr:relSizeAnchor xmlns:cdr="http://schemas.openxmlformats.org/drawingml/2006/chartDrawing">
    <cdr:from>
      <cdr:x>0.04225</cdr:x>
      <cdr:y>0.1255</cdr:y>
    </cdr:from>
    <cdr:to>
      <cdr:x>0.991</cdr:x>
      <cdr:y>0.20025</cdr:y>
    </cdr:to>
    <cdr:sp>
      <cdr:nvSpPr>
        <cdr:cNvPr id="2" name="TextBox 2"/>
        <cdr:cNvSpPr txBox="1">
          <a:spLocks noChangeArrowheads="1"/>
        </cdr:cNvSpPr>
      </cdr:nvSpPr>
      <cdr:spPr>
        <a:xfrm>
          <a:off x="361950" y="742950"/>
          <a:ext cx="8210550" cy="447675"/>
        </a:xfrm>
        <a:prstGeom prst="rect">
          <a:avLst/>
        </a:prstGeom>
        <a:noFill/>
        <a:ln w="1" cmpd="sng">
          <a:noFill/>
        </a:ln>
      </cdr:spPr>
      <cdr:txBody>
        <a:bodyPr vertOverflow="clip" wrap="square" anchor="ctr"/>
        <a:p>
          <a:pPr algn="ctr">
            <a:defRPr/>
          </a:pPr>
          <a:r>
            <a:rPr lang="en-US" cap="none" sz="1100" b="0" i="0" u="none" baseline="0">
              <a:solidFill>
                <a:srgbClr val="FF0000"/>
              </a:solidFill>
              <a:latin typeface="Arial"/>
              <a:ea typeface="Arial"/>
              <a:cs typeface="Arial"/>
            </a:rPr>
            <a:t>Whenever an ei result requires another reference the undue influence procedure is performed comparing the failing test and the follow up test to determine if the results of the failing test should have a reduced impact on Zi (severity adjustments)</a:t>
          </a:r>
        </a:p>
      </cdr:txBody>
    </cdr:sp>
  </cdr:relSizeAnchor>
  <cdr:relSizeAnchor xmlns:cdr="http://schemas.openxmlformats.org/drawingml/2006/chartDrawing">
    <cdr:from>
      <cdr:x>0.59125</cdr:x>
      <cdr:y>0.23725</cdr:y>
    </cdr:from>
    <cdr:to>
      <cdr:x>0.64475</cdr:x>
      <cdr:y>0.521</cdr:y>
    </cdr:to>
    <cdr:sp>
      <cdr:nvSpPr>
        <cdr:cNvPr id="3" name="Line 3"/>
        <cdr:cNvSpPr>
          <a:spLocks/>
        </cdr:cNvSpPr>
      </cdr:nvSpPr>
      <cdr:spPr>
        <a:xfrm flipH="1">
          <a:off x="5114925" y="1400175"/>
          <a:ext cx="466725" cy="1685925"/>
        </a:xfrm>
        <a:prstGeom prst="line">
          <a:avLst/>
        </a:prstGeom>
        <a:noFill/>
        <a:ln w="9525" cmpd="sng">
          <a:solidFill>
            <a:srgbClr val="FF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0.55675</cdr:x>
      <cdr:y>0.29725</cdr:y>
    </cdr:from>
    <cdr:to>
      <cdr:x>0.6315</cdr:x>
      <cdr:y>0.32475</cdr:y>
    </cdr:to>
    <cdr:sp>
      <cdr:nvSpPr>
        <cdr:cNvPr id="4" name="TextBox 4"/>
        <cdr:cNvSpPr txBox="1">
          <a:spLocks noChangeArrowheads="1"/>
        </cdr:cNvSpPr>
      </cdr:nvSpPr>
      <cdr:spPr>
        <a:xfrm>
          <a:off x="4819650" y="1762125"/>
          <a:ext cx="647700" cy="161925"/>
        </a:xfrm>
        <a:prstGeom prst="rect">
          <a:avLst/>
        </a:prstGeom>
        <a:noFill/>
        <a:ln w="1" cmpd="sng">
          <a:noFill/>
        </a:ln>
      </cdr:spPr>
      <cdr:txBody>
        <a:bodyPr vertOverflow="clip" wrap="square" anchor="ctr"/>
        <a:p>
          <a:pPr algn="ctr">
            <a:defRPr/>
          </a:pPr>
          <a:r>
            <a:rPr lang="en-US" cap="none" sz="925" b="0" i="0" u="none" baseline="0">
              <a:solidFill>
                <a:srgbClr val="FF0000"/>
              </a:solidFill>
              <a:latin typeface="Arial"/>
              <a:ea typeface="Arial"/>
              <a:cs typeface="Arial"/>
            </a:rPr>
            <a:t>ei = 2.87</a:t>
          </a:r>
        </a:p>
      </cdr:txBody>
    </cdr:sp>
  </cdr:relSizeAnchor>
  <cdr:relSizeAnchor xmlns:cdr="http://schemas.openxmlformats.org/drawingml/2006/chartDrawing">
    <cdr:from>
      <cdr:x>0.6705</cdr:x>
      <cdr:y>0.2445</cdr:y>
    </cdr:from>
    <cdr:to>
      <cdr:x>0.73175</cdr:x>
      <cdr:y>0.7645</cdr:y>
    </cdr:to>
    <cdr:sp>
      <cdr:nvSpPr>
        <cdr:cNvPr id="5" name="Line 5"/>
        <cdr:cNvSpPr>
          <a:spLocks/>
        </cdr:cNvSpPr>
      </cdr:nvSpPr>
      <cdr:spPr>
        <a:xfrm>
          <a:off x="5800725" y="1447800"/>
          <a:ext cx="533400" cy="3086100"/>
        </a:xfrm>
        <a:prstGeom prst="line">
          <a:avLst/>
        </a:prstGeom>
        <a:noFill/>
        <a:ln w="9525" cmpd="sng">
          <a:solidFill>
            <a:srgbClr val="FF0000"/>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0.6975</cdr:x>
      <cdr:y>0.38875</cdr:y>
    </cdr:from>
    <cdr:to>
      <cdr:x>0.796</cdr:x>
      <cdr:y>0.41625</cdr:y>
    </cdr:to>
    <cdr:sp>
      <cdr:nvSpPr>
        <cdr:cNvPr id="6" name="TextBox 6"/>
        <cdr:cNvSpPr txBox="1">
          <a:spLocks noChangeArrowheads="1"/>
        </cdr:cNvSpPr>
      </cdr:nvSpPr>
      <cdr:spPr>
        <a:xfrm>
          <a:off x="6038850" y="2305050"/>
          <a:ext cx="857250" cy="161925"/>
        </a:xfrm>
        <a:prstGeom prst="rect">
          <a:avLst/>
        </a:prstGeom>
        <a:noFill/>
        <a:ln w="1" cmpd="sng">
          <a:noFill/>
        </a:ln>
      </cdr:spPr>
      <cdr:txBody>
        <a:bodyPr vertOverflow="clip" wrap="square" anchor="ctr"/>
        <a:p>
          <a:pPr algn="ctr">
            <a:defRPr/>
          </a:pPr>
          <a:r>
            <a:rPr lang="en-US" cap="none" sz="925" b="0" i="0" u="none" baseline="0">
              <a:solidFill>
                <a:srgbClr val="FF0000"/>
              </a:solidFill>
              <a:latin typeface="Arial"/>
              <a:ea typeface="Arial"/>
              <a:cs typeface="Arial"/>
            </a:rPr>
            <a:t>Delta = 5.02</a:t>
          </a:r>
        </a:p>
      </cdr:txBody>
    </cdr:sp>
  </cdr:relSizeAnchor>
  <cdr:relSizeAnchor xmlns:cdr="http://schemas.openxmlformats.org/drawingml/2006/chartDrawing">
    <cdr:from>
      <cdr:x>0.665</cdr:x>
      <cdr:y>0.50525</cdr:y>
    </cdr:from>
    <cdr:to>
      <cdr:x>0.72225</cdr:x>
      <cdr:y>0.7645</cdr:y>
    </cdr:to>
    <cdr:sp>
      <cdr:nvSpPr>
        <cdr:cNvPr id="7" name="Line 7"/>
        <cdr:cNvSpPr>
          <a:spLocks/>
        </cdr:cNvSpPr>
      </cdr:nvSpPr>
      <cdr:spPr>
        <a:xfrm>
          <a:off x="5753100" y="2990850"/>
          <a:ext cx="495300" cy="1543050"/>
        </a:xfrm>
        <a:prstGeom prst="line">
          <a:avLst/>
        </a:prstGeom>
        <a:noFill/>
        <a:ln w="9525" cmpd="sng">
          <a:solidFill>
            <a:srgbClr val="FF00FF"/>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0.6095</cdr:x>
      <cdr:y>0.62025</cdr:y>
    </cdr:from>
    <cdr:to>
      <cdr:x>0.68875</cdr:x>
      <cdr:y>0.648</cdr:y>
    </cdr:to>
    <cdr:sp>
      <cdr:nvSpPr>
        <cdr:cNvPr id="8" name="TextBox 8"/>
        <cdr:cNvSpPr txBox="1">
          <a:spLocks noChangeArrowheads="1"/>
        </cdr:cNvSpPr>
      </cdr:nvSpPr>
      <cdr:spPr>
        <a:xfrm>
          <a:off x="5276850" y="3676650"/>
          <a:ext cx="685800" cy="161925"/>
        </a:xfrm>
        <a:prstGeom prst="rect">
          <a:avLst/>
        </a:prstGeom>
        <a:noFill/>
        <a:ln w="1" cmpd="sng">
          <a:noFill/>
        </a:ln>
      </cdr:spPr>
      <cdr:txBody>
        <a:bodyPr vertOverflow="clip" wrap="square" anchor="ctr"/>
        <a:p>
          <a:pPr algn="ctr">
            <a:defRPr/>
          </a:pPr>
          <a:r>
            <a:rPr lang="en-US" cap="none" sz="925" b="0" i="0" u="none" baseline="0">
              <a:solidFill>
                <a:srgbClr val="FF00FF"/>
              </a:solidFill>
              <a:latin typeface="Arial"/>
              <a:ea typeface="Arial"/>
              <a:cs typeface="Arial"/>
            </a:rPr>
            <a:t>ei = -2.73</a:t>
          </a:r>
        </a:p>
      </cdr:txBody>
    </cdr:sp>
  </cdr:relSizeAnchor>
  <cdr:relSizeAnchor xmlns:cdr="http://schemas.openxmlformats.org/drawingml/2006/chartDrawing">
    <cdr:from>
      <cdr:x>0.7405</cdr:x>
      <cdr:y>0.521</cdr:y>
    </cdr:from>
    <cdr:to>
      <cdr:x>0.796</cdr:x>
      <cdr:y>0.7645</cdr:y>
    </cdr:to>
    <cdr:sp>
      <cdr:nvSpPr>
        <cdr:cNvPr id="9" name="Line 10"/>
        <cdr:cNvSpPr>
          <a:spLocks/>
        </cdr:cNvSpPr>
      </cdr:nvSpPr>
      <cdr:spPr>
        <a:xfrm flipH="1">
          <a:off x="6410325" y="3086100"/>
          <a:ext cx="476250" cy="1447800"/>
        </a:xfrm>
        <a:prstGeom prst="line">
          <a:avLst/>
        </a:prstGeom>
        <a:noFill/>
        <a:ln w="9525" cmpd="sng">
          <a:solidFill>
            <a:srgbClr val="FF00FF"/>
          </a:solidFill>
          <a:headEnd type="triangl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0.77475</cdr:x>
      <cdr:y>0.636</cdr:y>
    </cdr:from>
    <cdr:to>
      <cdr:x>0.86275</cdr:x>
      <cdr:y>0.66375</cdr:y>
    </cdr:to>
    <cdr:sp>
      <cdr:nvSpPr>
        <cdr:cNvPr id="10" name="TextBox 11"/>
        <cdr:cNvSpPr txBox="1">
          <a:spLocks noChangeArrowheads="1"/>
        </cdr:cNvSpPr>
      </cdr:nvSpPr>
      <cdr:spPr>
        <a:xfrm>
          <a:off x="6705600" y="3771900"/>
          <a:ext cx="762000" cy="161925"/>
        </a:xfrm>
        <a:prstGeom prst="rect">
          <a:avLst/>
        </a:prstGeom>
        <a:noFill/>
        <a:ln w="1" cmpd="sng">
          <a:noFill/>
        </a:ln>
      </cdr:spPr>
      <cdr:txBody>
        <a:bodyPr vertOverflow="clip" wrap="square" anchor="ctr"/>
        <a:p>
          <a:pPr algn="ctr">
            <a:defRPr/>
          </a:pPr>
          <a:r>
            <a:rPr lang="en-US" cap="none" sz="925" b="0" i="0" u="none" baseline="0">
              <a:solidFill>
                <a:srgbClr val="FF00FF"/>
              </a:solidFill>
              <a:latin typeface="Arial"/>
              <a:ea typeface="Arial"/>
              <a:cs typeface="Arial"/>
            </a:rPr>
            <a:t>Delta = 2.53</a:t>
          </a:r>
        </a:p>
      </cdr:txBody>
    </cdr:sp>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0.23975</cdr:y>
    </cdr:from>
    <cdr:to>
      <cdr:x>0.54525</cdr:x>
      <cdr:y>0.889</cdr:y>
    </cdr:to>
    <cdr:sp>
      <cdr:nvSpPr>
        <cdr:cNvPr id="1" name="Rectangle 1"/>
        <cdr:cNvSpPr>
          <a:spLocks/>
        </cdr:cNvSpPr>
      </cdr:nvSpPr>
      <cdr:spPr>
        <a:xfrm>
          <a:off x="381000" y="1419225"/>
          <a:ext cx="4333875" cy="3848100"/>
        </a:xfrm>
        <a:prstGeom prst="rect">
          <a:avLst/>
        </a:prstGeom>
        <a:solidFill>
          <a:srgbClr val="008000">
            <a:alpha val="6000"/>
          </a:srgbClr>
        </a:solidFill>
        <a:ln w="9525" cmpd="sng">
          <a:solidFill>
            <a:srgbClr val="FFCC00"/>
          </a:solidFill>
          <a:prstDash val="dash"/>
          <a:headEnd type="none"/>
          <a:tailEnd type="none"/>
        </a:ln>
      </cdr:spPr>
      <cdr:txBody>
        <a:bodyPr vertOverflow="clip" wrap="square"/>
        <a:p>
          <a:pPr algn="ctr">
            <a:defRPr/>
          </a:pPr>
          <a:r>
            <a:rPr lang="en-US" cap="none" sz="1100" b="1" i="0" u="none" baseline="0">
              <a:latin typeface="Arial"/>
              <a:ea typeface="Arial"/>
              <a:cs typeface="Arial"/>
            </a:rPr>
            <a:t>Industry Matrix</a:t>
          </a:r>
        </a:p>
      </cdr:txBody>
    </cdr:sp>
  </cdr:relSizeAnchor>
  <cdr:relSizeAnchor xmlns:cdr="http://schemas.openxmlformats.org/drawingml/2006/chartDrawing">
    <cdr:from>
      <cdr:x>0.03375</cdr:x>
      <cdr:y>0.1215</cdr:y>
    </cdr:from>
    <cdr:to>
      <cdr:x>0.989</cdr:x>
      <cdr:y>0.198</cdr:y>
    </cdr:to>
    <cdr:sp>
      <cdr:nvSpPr>
        <cdr:cNvPr id="2" name="TextBox 2"/>
        <cdr:cNvSpPr txBox="1">
          <a:spLocks noChangeArrowheads="1"/>
        </cdr:cNvSpPr>
      </cdr:nvSpPr>
      <cdr:spPr>
        <a:xfrm>
          <a:off x="285750" y="714375"/>
          <a:ext cx="8267700" cy="457200"/>
        </a:xfrm>
        <a:prstGeom prst="rect">
          <a:avLst/>
        </a:prstGeom>
        <a:noFill/>
        <a:ln w="1" cmpd="sng">
          <a:noFill/>
        </a:ln>
      </cdr:spPr>
      <cdr:txBody>
        <a:bodyPr vertOverflow="clip" wrap="square" anchor="ctr"/>
        <a:p>
          <a:pPr algn="ctr">
            <a:defRPr/>
          </a:pPr>
          <a:r>
            <a:rPr lang="en-US" cap="none" sz="1100" b="0" i="0" u="none" baseline="0">
              <a:solidFill>
                <a:srgbClr val="FF0000"/>
              </a:solidFill>
              <a:latin typeface="Arial"/>
              <a:ea typeface="Arial"/>
              <a:cs typeface="Arial"/>
            </a:rPr>
            <a:t>Undue influence reduces the impact of failing references that do not repeat to ensure lab Zi and severity adjustments are more representative of passing references and less representative of failing references</a:t>
          </a:r>
        </a:p>
      </cdr:txBody>
    </cdr:sp>
  </cdr:relSizeAnchor>
  <cdr:relSizeAnchor xmlns:cdr="http://schemas.openxmlformats.org/drawingml/2006/chartDrawing">
    <cdr:from>
      <cdr:x>0.661</cdr:x>
      <cdr:y>0.23975</cdr:y>
    </cdr:from>
    <cdr:to>
      <cdr:x>0.661</cdr:x>
      <cdr:y>0.28925</cdr:y>
    </cdr:to>
    <cdr:sp>
      <cdr:nvSpPr>
        <cdr:cNvPr id="3" name="Line 3"/>
        <cdr:cNvSpPr>
          <a:spLocks/>
        </cdr:cNvSpPr>
      </cdr:nvSpPr>
      <cdr:spPr>
        <a:xfrm>
          <a:off x="5715000" y="1419225"/>
          <a:ext cx="0" cy="2952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0.32475</cdr:y>
    </cdr:from>
    <cdr:to>
      <cdr:x>0.73</cdr:x>
      <cdr:y>0.50925</cdr:y>
    </cdr:to>
    <cdr:sp>
      <cdr:nvSpPr>
        <cdr:cNvPr id="4" name="Line 4"/>
        <cdr:cNvSpPr>
          <a:spLocks/>
        </cdr:cNvSpPr>
      </cdr:nvSpPr>
      <cdr:spPr>
        <a:xfrm>
          <a:off x="5715000" y="1924050"/>
          <a:ext cx="600075" cy="10953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0.7385</cdr:x>
      <cdr:y>0.543</cdr:y>
    </cdr:from>
    <cdr:to>
      <cdr:x>0.80075</cdr:x>
      <cdr:y>0.68975</cdr:y>
    </cdr:to>
    <cdr:sp>
      <cdr:nvSpPr>
        <cdr:cNvPr id="5" name="Line 6"/>
        <cdr:cNvSpPr>
          <a:spLocks/>
        </cdr:cNvSpPr>
      </cdr:nvSpPr>
      <cdr:spPr>
        <a:xfrm flipV="1">
          <a:off x="6391275" y="3219450"/>
          <a:ext cx="542925" cy="866775"/>
        </a:xfrm>
        <a:prstGeom prst="line">
          <a:avLst/>
        </a:prstGeom>
        <a:noFill/>
        <a:ln w="9525" cmpd="sng">
          <a:solidFill>
            <a:srgbClr val="FF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cdr:x>
      <cdr:y>0.725</cdr:y>
    </cdr:from>
    <cdr:to>
      <cdr:x>0.73</cdr:x>
      <cdr:y>0.77075</cdr:y>
    </cdr:to>
    <cdr:sp>
      <cdr:nvSpPr>
        <cdr:cNvPr id="6" name="Line 7"/>
        <cdr:cNvSpPr>
          <a:spLocks/>
        </cdr:cNvSpPr>
      </cdr:nvSpPr>
      <cdr:spPr>
        <a:xfrm flipV="1">
          <a:off x="6315075" y="4295775"/>
          <a:ext cx="0" cy="276225"/>
        </a:xfrm>
        <a:prstGeom prst="line">
          <a:avLst/>
        </a:prstGeom>
        <a:noFill/>
        <a:ln w="9525" cmpd="sng">
          <a:solidFill>
            <a:srgbClr val="FF00FF"/>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0.23975</cdr:y>
    </cdr:from>
    <cdr:to>
      <cdr:x>0.58925</cdr:x>
      <cdr:y>0.889</cdr:y>
    </cdr:to>
    <cdr:sp>
      <cdr:nvSpPr>
        <cdr:cNvPr id="1" name="Rectangle 1"/>
        <cdr:cNvSpPr>
          <a:spLocks/>
        </cdr:cNvSpPr>
      </cdr:nvSpPr>
      <cdr:spPr>
        <a:xfrm>
          <a:off x="381000" y="1419225"/>
          <a:ext cx="4714875" cy="3848100"/>
        </a:xfrm>
        <a:prstGeom prst="rect">
          <a:avLst/>
        </a:prstGeom>
        <a:solidFill>
          <a:srgbClr val="008000">
            <a:alpha val="6000"/>
          </a:srgbClr>
        </a:solidFill>
        <a:ln w="9525" cmpd="sng">
          <a:solidFill>
            <a:srgbClr val="FFCC00"/>
          </a:solidFill>
          <a:prstDash val="dash"/>
          <a:headEnd type="none"/>
          <a:tailEnd type="none"/>
        </a:ln>
      </cdr:spPr>
      <cdr:txBody>
        <a:bodyPr vertOverflow="clip" wrap="square"/>
        <a:p>
          <a:pPr algn="ctr">
            <a:defRPr/>
          </a:pPr>
          <a:r>
            <a:rPr lang="en-US" cap="none" sz="1100" b="1" i="0" u="none" baseline="0">
              <a:latin typeface="Arial"/>
              <a:ea typeface="Arial"/>
              <a:cs typeface="Arial"/>
            </a:rPr>
            <a:t>Industry Matrix</a:t>
          </a:r>
        </a:p>
      </cdr:txBody>
    </cdr:sp>
  </cdr:relSizeAnchor>
  <cdr:relSizeAnchor xmlns:cdr="http://schemas.openxmlformats.org/drawingml/2006/chartDrawing">
    <cdr:from>
      <cdr:x>0.03375</cdr:x>
      <cdr:y>0.1215</cdr:y>
    </cdr:from>
    <cdr:to>
      <cdr:x>0.989</cdr:x>
      <cdr:y>0.198</cdr:y>
    </cdr:to>
    <cdr:sp>
      <cdr:nvSpPr>
        <cdr:cNvPr id="2" name="TextBox 2"/>
        <cdr:cNvSpPr txBox="1">
          <a:spLocks noChangeArrowheads="1"/>
        </cdr:cNvSpPr>
      </cdr:nvSpPr>
      <cdr:spPr>
        <a:xfrm>
          <a:off x="285750" y="714375"/>
          <a:ext cx="8267700" cy="457200"/>
        </a:xfrm>
        <a:prstGeom prst="rect">
          <a:avLst/>
        </a:prstGeom>
        <a:noFill/>
        <a:ln w="1" cmpd="sng">
          <a:noFill/>
        </a:ln>
      </cdr:spPr>
      <cdr:txBody>
        <a:bodyPr vertOverflow="clip" wrap="square" anchor="ctr"/>
        <a:p>
          <a:pPr algn="ctr">
            <a:defRPr/>
          </a:pPr>
          <a:r>
            <a:rPr lang="en-US" cap="none" sz="1100" b="0" i="0" u="none" baseline="0">
              <a:solidFill>
                <a:srgbClr val="FF0000"/>
              </a:solidFill>
              <a:latin typeface="Arial"/>
              <a:ea typeface="Arial"/>
              <a:cs typeface="Arial"/>
            </a:rPr>
            <a:t>Undue influence reduces the impact of failing references that do not repeat to ensure lab Zi and severity adjustments are more representative of passing references and less representative of failing references</a:t>
          </a:r>
        </a:p>
      </cdr:txBody>
    </cdr:sp>
  </cdr:relSizeAnchor>
  <cdr:relSizeAnchor xmlns:cdr="http://schemas.openxmlformats.org/drawingml/2006/chartDrawing">
    <cdr:from>
      <cdr:x>0.71275</cdr:x>
      <cdr:y>0.246</cdr:y>
    </cdr:from>
    <cdr:to>
      <cdr:x>0.71275</cdr:x>
      <cdr:y>0.29575</cdr:y>
    </cdr:to>
    <cdr:sp>
      <cdr:nvSpPr>
        <cdr:cNvPr id="3" name="Line 3"/>
        <cdr:cNvSpPr>
          <a:spLocks/>
        </cdr:cNvSpPr>
      </cdr:nvSpPr>
      <cdr:spPr>
        <a:xfrm>
          <a:off x="6162675" y="1457325"/>
          <a:ext cx="0" cy="2952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0.71275</cdr:x>
      <cdr:y>0.32475</cdr:y>
    </cdr:from>
    <cdr:to>
      <cdr:x>0.77675</cdr:x>
      <cdr:y>0.477</cdr:y>
    </cdr:to>
    <cdr:sp>
      <cdr:nvSpPr>
        <cdr:cNvPr id="4" name="Line 4"/>
        <cdr:cNvSpPr>
          <a:spLocks/>
        </cdr:cNvSpPr>
      </cdr:nvSpPr>
      <cdr:spPr>
        <a:xfrm>
          <a:off x="6162675" y="1924050"/>
          <a:ext cx="552450" cy="904875"/>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495300</xdr:colOff>
      <xdr:row>20</xdr:row>
      <xdr:rowOff>114300</xdr:rowOff>
    </xdr:from>
    <xdr:to>
      <xdr:col>31</xdr:col>
      <xdr:colOff>9525</xdr:colOff>
      <xdr:row>40</xdr:row>
      <xdr:rowOff>19050</xdr:rowOff>
    </xdr:to>
    <xdr:graphicFrame>
      <xdr:nvGraphicFramePr>
        <xdr:cNvPr id="1" name="Chart 1"/>
        <xdr:cNvGraphicFramePr/>
      </xdr:nvGraphicFramePr>
      <xdr:xfrm>
        <a:off x="13973175" y="3686175"/>
        <a:ext cx="5067300" cy="3143250"/>
      </xdr:xfrm>
      <a:graphic>
        <a:graphicData uri="http://schemas.openxmlformats.org/drawingml/2006/chart">
          <c:chart xmlns:c="http://schemas.openxmlformats.org/drawingml/2006/chart" r:id="rId1"/>
        </a:graphicData>
      </a:graphic>
    </xdr:graphicFrame>
    <xdr:clientData/>
  </xdr:twoCellAnchor>
  <xdr:twoCellAnchor>
    <xdr:from>
      <xdr:col>33</xdr:col>
      <xdr:colOff>0</xdr:colOff>
      <xdr:row>21</xdr:row>
      <xdr:rowOff>0</xdr:rowOff>
    </xdr:from>
    <xdr:to>
      <xdr:col>43</xdr:col>
      <xdr:colOff>180975</xdr:colOff>
      <xdr:row>40</xdr:row>
      <xdr:rowOff>76200</xdr:rowOff>
    </xdr:to>
    <xdr:graphicFrame>
      <xdr:nvGraphicFramePr>
        <xdr:cNvPr id="2" name="Chart 2"/>
        <xdr:cNvGraphicFramePr/>
      </xdr:nvGraphicFramePr>
      <xdr:xfrm>
        <a:off x="20250150" y="3733800"/>
        <a:ext cx="6276975" cy="3152775"/>
      </xdr:xfrm>
      <a:graphic>
        <a:graphicData uri="http://schemas.openxmlformats.org/drawingml/2006/chart">
          <c:chart xmlns:c="http://schemas.openxmlformats.org/drawingml/2006/chart" r:id="rId2"/>
        </a:graphicData>
      </a:graphic>
    </xdr:graphicFrame>
    <xdr:clientData/>
  </xdr:twoCellAnchor>
  <xdr:twoCellAnchor>
    <xdr:from>
      <xdr:col>45</xdr:col>
      <xdr:colOff>0</xdr:colOff>
      <xdr:row>21</xdr:row>
      <xdr:rowOff>0</xdr:rowOff>
    </xdr:from>
    <xdr:to>
      <xdr:col>55</xdr:col>
      <xdr:colOff>438150</xdr:colOff>
      <xdr:row>40</xdr:row>
      <xdr:rowOff>85725</xdr:rowOff>
    </xdr:to>
    <xdr:graphicFrame>
      <xdr:nvGraphicFramePr>
        <xdr:cNvPr id="3" name="Chart 3"/>
        <xdr:cNvGraphicFramePr/>
      </xdr:nvGraphicFramePr>
      <xdr:xfrm>
        <a:off x="27565350" y="3733800"/>
        <a:ext cx="6534150" cy="3162300"/>
      </xdr:xfrm>
      <a:graphic>
        <a:graphicData uri="http://schemas.openxmlformats.org/drawingml/2006/chart">
          <c:chart xmlns:c="http://schemas.openxmlformats.org/drawingml/2006/chart" r:id="rId3"/>
        </a:graphicData>
      </a:graphic>
    </xdr:graphicFrame>
    <xdr:clientData/>
  </xdr:twoCellAnchor>
  <xdr:twoCellAnchor>
    <xdr:from>
      <xdr:col>57</xdr:col>
      <xdr:colOff>0</xdr:colOff>
      <xdr:row>21</xdr:row>
      <xdr:rowOff>0</xdr:rowOff>
    </xdr:from>
    <xdr:to>
      <xdr:col>67</xdr:col>
      <xdr:colOff>447675</xdr:colOff>
      <xdr:row>40</xdr:row>
      <xdr:rowOff>85725</xdr:rowOff>
    </xdr:to>
    <xdr:graphicFrame>
      <xdr:nvGraphicFramePr>
        <xdr:cNvPr id="4" name="Chart 4"/>
        <xdr:cNvGraphicFramePr/>
      </xdr:nvGraphicFramePr>
      <xdr:xfrm>
        <a:off x="34880550" y="3733800"/>
        <a:ext cx="6543675" cy="3162300"/>
      </xdr:xfrm>
      <a:graphic>
        <a:graphicData uri="http://schemas.openxmlformats.org/drawingml/2006/chart">
          <c:chart xmlns:c="http://schemas.openxmlformats.org/drawingml/2006/chart" r:id="rId4"/>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495300</xdr:colOff>
      <xdr:row>20</xdr:row>
      <xdr:rowOff>114300</xdr:rowOff>
    </xdr:from>
    <xdr:to>
      <xdr:col>31</xdr:col>
      <xdr:colOff>9525</xdr:colOff>
      <xdr:row>40</xdr:row>
      <xdr:rowOff>19050</xdr:rowOff>
    </xdr:to>
    <xdr:graphicFrame>
      <xdr:nvGraphicFramePr>
        <xdr:cNvPr id="1" name="Chart 1"/>
        <xdr:cNvGraphicFramePr/>
      </xdr:nvGraphicFramePr>
      <xdr:xfrm>
        <a:off x="13973175" y="3686175"/>
        <a:ext cx="5067300" cy="3143250"/>
      </xdr:xfrm>
      <a:graphic>
        <a:graphicData uri="http://schemas.openxmlformats.org/drawingml/2006/chart">
          <c:chart xmlns:c="http://schemas.openxmlformats.org/drawingml/2006/chart" r:id="rId1"/>
        </a:graphicData>
      </a:graphic>
    </xdr:graphicFrame>
    <xdr:clientData/>
  </xdr:twoCellAnchor>
  <xdr:twoCellAnchor>
    <xdr:from>
      <xdr:col>33</xdr:col>
      <xdr:colOff>0</xdr:colOff>
      <xdr:row>21</xdr:row>
      <xdr:rowOff>0</xdr:rowOff>
    </xdr:from>
    <xdr:to>
      <xdr:col>43</xdr:col>
      <xdr:colOff>180975</xdr:colOff>
      <xdr:row>40</xdr:row>
      <xdr:rowOff>76200</xdr:rowOff>
    </xdr:to>
    <xdr:graphicFrame>
      <xdr:nvGraphicFramePr>
        <xdr:cNvPr id="2" name="Chart 2"/>
        <xdr:cNvGraphicFramePr/>
      </xdr:nvGraphicFramePr>
      <xdr:xfrm>
        <a:off x="20250150" y="3733800"/>
        <a:ext cx="6276975" cy="3152775"/>
      </xdr:xfrm>
      <a:graphic>
        <a:graphicData uri="http://schemas.openxmlformats.org/drawingml/2006/chart">
          <c:chart xmlns:c="http://schemas.openxmlformats.org/drawingml/2006/chart" r:id="rId2"/>
        </a:graphicData>
      </a:graphic>
    </xdr:graphicFrame>
    <xdr:clientData/>
  </xdr:twoCellAnchor>
  <xdr:twoCellAnchor>
    <xdr:from>
      <xdr:col>45</xdr:col>
      <xdr:colOff>0</xdr:colOff>
      <xdr:row>21</xdr:row>
      <xdr:rowOff>0</xdr:rowOff>
    </xdr:from>
    <xdr:to>
      <xdr:col>55</xdr:col>
      <xdr:colOff>438150</xdr:colOff>
      <xdr:row>40</xdr:row>
      <xdr:rowOff>85725</xdr:rowOff>
    </xdr:to>
    <xdr:graphicFrame>
      <xdr:nvGraphicFramePr>
        <xdr:cNvPr id="3" name="Chart 3"/>
        <xdr:cNvGraphicFramePr/>
      </xdr:nvGraphicFramePr>
      <xdr:xfrm>
        <a:off x="27565350" y="3733800"/>
        <a:ext cx="6534150" cy="3162300"/>
      </xdr:xfrm>
      <a:graphic>
        <a:graphicData uri="http://schemas.openxmlformats.org/drawingml/2006/chart">
          <c:chart xmlns:c="http://schemas.openxmlformats.org/drawingml/2006/chart" r:id="rId3"/>
        </a:graphicData>
      </a:graphic>
    </xdr:graphicFrame>
    <xdr:clientData/>
  </xdr:twoCellAnchor>
  <xdr:twoCellAnchor>
    <xdr:from>
      <xdr:col>57</xdr:col>
      <xdr:colOff>0</xdr:colOff>
      <xdr:row>21</xdr:row>
      <xdr:rowOff>0</xdr:rowOff>
    </xdr:from>
    <xdr:to>
      <xdr:col>67</xdr:col>
      <xdr:colOff>447675</xdr:colOff>
      <xdr:row>40</xdr:row>
      <xdr:rowOff>85725</xdr:rowOff>
    </xdr:to>
    <xdr:graphicFrame>
      <xdr:nvGraphicFramePr>
        <xdr:cNvPr id="4" name="Chart 4"/>
        <xdr:cNvGraphicFramePr/>
      </xdr:nvGraphicFramePr>
      <xdr:xfrm>
        <a:off x="34880550" y="3733800"/>
        <a:ext cx="6543675" cy="31623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7.xml" /></Relationships>
</file>

<file path=xl/worksheets/sheet1.xml><?xml version="1.0" encoding="utf-8"?>
<worksheet xmlns="http://schemas.openxmlformats.org/spreadsheetml/2006/main" xmlns:r="http://schemas.openxmlformats.org/officeDocument/2006/relationships">
  <dimension ref="A1:BT48"/>
  <sheetViews>
    <sheetView tabSelected="1" workbookViewId="0" topLeftCell="AM1">
      <pane ySplit="4" topLeftCell="BM26" activePane="bottomLeft" state="frozen"/>
      <selection pane="topLeft" activeCell="J1" sqref="J1"/>
      <selection pane="bottomLeft" activeCell="AS52" sqref="AS52"/>
    </sheetView>
  </sheetViews>
  <sheetFormatPr defaultColWidth="9.140625" defaultRowHeight="12.75"/>
  <cols>
    <col min="1" max="1" width="10.7109375" style="0" bestFit="1" customWidth="1"/>
    <col min="2" max="2" width="10.28125" style="0" bestFit="1" customWidth="1"/>
    <col min="3" max="3" width="10.421875" style="0" bestFit="1" customWidth="1"/>
    <col min="4" max="4" width="9.28125" style="0" bestFit="1" customWidth="1"/>
    <col min="5" max="5" width="7.7109375" style="0" bestFit="1" customWidth="1"/>
    <col min="6" max="6" width="11.00390625" style="0" bestFit="1" customWidth="1"/>
    <col min="7" max="7" width="10.421875" style="0" bestFit="1" customWidth="1"/>
    <col min="8" max="8" width="8.00390625" style="0" bestFit="1" customWidth="1"/>
    <col min="9" max="10" width="10.140625" style="0" bestFit="1" customWidth="1"/>
    <col min="11" max="11" width="8.00390625" style="0" bestFit="1" customWidth="1"/>
    <col min="12" max="12" width="8.00390625" style="0" customWidth="1"/>
    <col min="13" max="13" width="7.7109375" style="0" bestFit="1" customWidth="1"/>
    <col min="14" max="14" width="8.00390625" style="0" bestFit="1" customWidth="1"/>
    <col min="15" max="15" width="8.28125" style="0" bestFit="1" customWidth="1"/>
    <col min="16" max="16" width="8.7109375" style="0" bestFit="1" customWidth="1"/>
    <col min="17" max="17" width="7.57421875" style="0" bestFit="1" customWidth="1"/>
    <col min="18" max="18" width="7.8515625" style="0" bestFit="1" customWidth="1"/>
    <col min="19" max="19" width="11.140625" style="0" bestFit="1" customWidth="1"/>
    <col min="20" max="20" width="10.28125" style="0" bestFit="1" customWidth="1"/>
    <col min="21" max="21" width="9.28125" style="0" bestFit="1" customWidth="1"/>
    <col min="23" max="23" width="10.140625" style="0" bestFit="1" customWidth="1"/>
  </cols>
  <sheetData>
    <row r="1" spans="68:69" ht="12.75">
      <c r="BP1">
        <f>SUM(BP5:BP45)</f>
        <v>4</v>
      </c>
      <c r="BQ1">
        <f>SUM(BQ5:BQ45)</f>
        <v>5</v>
      </c>
    </row>
    <row r="2" spans="25:67" ht="12.75">
      <c r="Y2" s="3">
        <v>0.2</v>
      </c>
      <c r="Z2" s="3">
        <v>0.2</v>
      </c>
      <c r="AC2" s="4">
        <v>2</v>
      </c>
      <c r="AD2" s="3">
        <v>2.066</v>
      </c>
      <c r="AE2" s="3">
        <v>1.734</v>
      </c>
      <c r="AF2" s="3">
        <v>2.066</v>
      </c>
      <c r="AH2" s="3">
        <v>0.2</v>
      </c>
      <c r="AJ2" s="2">
        <f>Y2</f>
        <v>0.2</v>
      </c>
      <c r="AK2" s="2">
        <f>Z2</f>
        <v>0.2</v>
      </c>
      <c r="AN2" s="2">
        <f>AC2</f>
        <v>2</v>
      </c>
      <c r="AO2" s="2">
        <f>AD2</f>
        <v>2.066</v>
      </c>
      <c r="AP2" s="2">
        <f>AE2</f>
        <v>1.734</v>
      </c>
      <c r="AQ2" s="2">
        <f>AF2</f>
        <v>2.066</v>
      </c>
      <c r="AS2" s="2">
        <f>AH2</f>
        <v>0.2</v>
      </c>
      <c r="AU2" s="2">
        <f>AJ2</f>
        <v>0.2</v>
      </c>
      <c r="AV2" s="2">
        <f>AK2</f>
        <v>0.2</v>
      </c>
      <c r="AY2" s="2">
        <f>AN2</f>
        <v>2</v>
      </c>
      <c r="AZ2" s="2">
        <f>AO2</f>
        <v>2.066</v>
      </c>
      <c r="BA2" s="2">
        <f>AP2</f>
        <v>1.734</v>
      </c>
      <c r="BB2" s="2">
        <f>AQ2</f>
        <v>2.066</v>
      </c>
      <c r="BD2" s="2">
        <f>AS2</f>
        <v>0.2</v>
      </c>
      <c r="BF2" s="2">
        <f>AU2</f>
        <v>0.2</v>
      </c>
      <c r="BG2" s="2">
        <f>AV2</f>
        <v>0.2</v>
      </c>
      <c r="BJ2" s="2">
        <f>AY2</f>
        <v>2</v>
      </c>
      <c r="BK2" s="2">
        <f>AZ2</f>
        <v>2.066</v>
      </c>
      <c r="BL2" s="2">
        <f>BA2</f>
        <v>1.734</v>
      </c>
      <c r="BM2" s="2">
        <f>BB2</f>
        <v>2.066</v>
      </c>
      <c r="BO2" s="2">
        <f>BD2</f>
        <v>0.2</v>
      </c>
    </row>
    <row r="4" spans="1:72" ht="52.5">
      <c r="A4" s="5" t="s">
        <v>0</v>
      </c>
      <c r="B4" s="5" t="s">
        <v>1</v>
      </c>
      <c r="C4" s="5" t="s">
        <v>2</v>
      </c>
      <c r="D4" s="5" t="s">
        <v>3</v>
      </c>
      <c r="E4" s="5" t="s">
        <v>4</v>
      </c>
      <c r="F4" s="5" t="s">
        <v>5</v>
      </c>
      <c r="G4" s="5" t="s">
        <v>6</v>
      </c>
      <c r="H4" s="5" t="s">
        <v>7</v>
      </c>
      <c r="I4" s="5" t="s">
        <v>8</v>
      </c>
      <c r="J4" s="5" t="s">
        <v>9</v>
      </c>
      <c r="K4" s="5" t="s">
        <v>10</v>
      </c>
      <c r="L4" s="5" t="s">
        <v>11</v>
      </c>
      <c r="M4" s="5" t="s">
        <v>12</v>
      </c>
      <c r="N4" s="5" t="s">
        <v>13</v>
      </c>
      <c r="O4" s="5" t="s">
        <v>14</v>
      </c>
      <c r="P4" s="5" t="s">
        <v>15</v>
      </c>
      <c r="Q4" s="5" t="s">
        <v>16</v>
      </c>
      <c r="R4" s="5" t="s">
        <v>17</v>
      </c>
      <c r="S4" s="5" t="s">
        <v>18</v>
      </c>
      <c r="T4" s="5" t="s">
        <v>19</v>
      </c>
      <c r="U4" s="5" t="s">
        <v>20</v>
      </c>
      <c r="V4" s="5" t="s">
        <v>21</v>
      </c>
      <c r="W4" s="5" t="s">
        <v>22</v>
      </c>
      <c r="X4" s="5" t="s">
        <v>11</v>
      </c>
      <c r="Y4" s="5" t="s">
        <v>90</v>
      </c>
      <c r="Z4" s="5" t="s">
        <v>91</v>
      </c>
      <c r="AA4" s="5" t="s">
        <v>93</v>
      </c>
      <c r="AB4" s="5" t="s">
        <v>92</v>
      </c>
      <c r="AC4" s="5" t="s">
        <v>100</v>
      </c>
      <c r="AD4" s="5" t="s">
        <v>101</v>
      </c>
      <c r="AE4" s="5" t="s">
        <v>102</v>
      </c>
      <c r="AF4" s="5" t="s">
        <v>92</v>
      </c>
      <c r="AG4" s="5" t="s">
        <v>95</v>
      </c>
      <c r="AH4" s="5" t="s">
        <v>94</v>
      </c>
      <c r="AI4" s="5" t="s">
        <v>13</v>
      </c>
      <c r="AJ4" s="5" t="s">
        <v>90</v>
      </c>
      <c r="AK4" s="5" t="s">
        <v>91</v>
      </c>
      <c r="AL4" s="5" t="s">
        <v>93</v>
      </c>
      <c r="AM4" s="5" t="s">
        <v>92</v>
      </c>
      <c r="AN4" s="5" t="s">
        <v>100</v>
      </c>
      <c r="AO4" s="5" t="s">
        <v>101</v>
      </c>
      <c r="AP4" s="5" t="s">
        <v>102</v>
      </c>
      <c r="AQ4" s="5" t="s">
        <v>92</v>
      </c>
      <c r="AR4" s="5" t="s">
        <v>95</v>
      </c>
      <c r="AS4" s="5" t="s">
        <v>94</v>
      </c>
      <c r="AT4" s="5" t="s">
        <v>15</v>
      </c>
      <c r="AU4" s="5" t="s">
        <v>105</v>
      </c>
      <c r="AV4" s="5" t="s">
        <v>106</v>
      </c>
      <c r="AW4" s="5" t="s">
        <v>107</v>
      </c>
      <c r="AX4" s="5" t="s">
        <v>108</v>
      </c>
      <c r="AY4" s="5" t="s">
        <v>109</v>
      </c>
      <c r="AZ4" s="5" t="s">
        <v>110</v>
      </c>
      <c r="BA4" s="5" t="s">
        <v>111</v>
      </c>
      <c r="BB4" s="5" t="s">
        <v>108</v>
      </c>
      <c r="BC4" s="5" t="s">
        <v>95</v>
      </c>
      <c r="BD4" s="5" t="s">
        <v>112</v>
      </c>
      <c r="BE4" s="5" t="s">
        <v>17</v>
      </c>
      <c r="BF4" s="5" t="s">
        <v>113</v>
      </c>
      <c r="BG4" s="5" t="s">
        <v>114</v>
      </c>
      <c r="BH4" s="5" t="s">
        <v>115</v>
      </c>
      <c r="BI4" s="5" t="s">
        <v>116</v>
      </c>
      <c r="BJ4" s="5" t="s">
        <v>117</v>
      </c>
      <c r="BK4" s="5" t="s">
        <v>118</v>
      </c>
      <c r="BL4" s="5" t="s">
        <v>119</v>
      </c>
      <c r="BM4" s="5" t="s">
        <v>116</v>
      </c>
      <c r="BN4" s="5" t="s">
        <v>95</v>
      </c>
      <c r="BO4" s="5" t="s">
        <v>120</v>
      </c>
      <c r="BP4" s="5" t="s">
        <v>103</v>
      </c>
      <c r="BQ4" s="5" t="s">
        <v>104</v>
      </c>
      <c r="BR4" s="5" t="s">
        <v>134</v>
      </c>
      <c r="BS4" s="5" t="s">
        <v>132</v>
      </c>
      <c r="BT4" s="5" t="s">
        <v>133</v>
      </c>
    </row>
    <row r="5" spans="1:72" ht="12.75">
      <c r="A5">
        <v>55736</v>
      </c>
      <c r="B5" t="s">
        <v>23</v>
      </c>
      <c r="C5">
        <v>1</v>
      </c>
      <c r="D5" t="s">
        <v>24</v>
      </c>
      <c r="E5" t="s">
        <v>96</v>
      </c>
      <c r="F5">
        <v>20050528</v>
      </c>
      <c r="G5" t="s">
        <v>25</v>
      </c>
      <c r="H5" t="s">
        <v>26</v>
      </c>
      <c r="I5">
        <v>38.3</v>
      </c>
      <c r="J5">
        <v>46.6</v>
      </c>
      <c r="K5">
        <v>33.54</v>
      </c>
      <c r="L5">
        <v>-0.8163</v>
      </c>
      <c r="M5">
        <v>29.58</v>
      </c>
      <c r="N5">
        <v>0.619</v>
      </c>
      <c r="O5">
        <v>12.08</v>
      </c>
      <c r="P5">
        <v>-1.1459</v>
      </c>
      <c r="Q5">
        <v>8.3</v>
      </c>
      <c r="R5">
        <v>-1.0946</v>
      </c>
      <c r="S5" t="s">
        <v>27</v>
      </c>
      <c r="T5" t="s">
        <v>28</v>
      </c>
      <c r="U5" t="s">
        <v>29</v>
      </c>
      <c r="V5" t="s">
        <v>30</v>
      </c>
      <c r="W5" t="s">
        <v>31</v>
      </c>
      <c r="X5">
        <v>-0.8163</v>
      </c>
      <c r="Y5" s="1">
        <f>IF($B5&lt;&gt;$B4,Y$2*X5,Y$2*X5+(1-Y$2)*Y4)</f>
        <v>-0.16326000000000002</v>
      </c>
      <c r="Z5" s="1">
        <f>IF($B4&lt;&gt;$B5,Z$2*X5+(1-Z$2)*AVERAGE(X5:X7),IF(AG4=1,AH5,Z$2*X5+(1-Z$2)*Z4))</f>
        <v>-1.2600333333333333</v>
      </c>
      <c r="AA5" s="1">
        <f>IF($B5&lt;&gt;$B4,X5-AVERAGE(X5:X7),X5-Z4)</f>
        <v>0.5546666666666666</v>
      </c>
      <c r="AB5" s="1">
        <f>IF(AF5&lt;&gt;X5,AF5,-99)</f>
        <v>-99</v>
      </c>
      <c r="AC5" s="1">
        <f>IF(ABS(X5)&gt;AC$2,X5,-99)</f>
        <v>-99</v>
      </c>
      <c r="AD5" s="1">
        <f>IF(ABS(AA5)&gt;AD$2,AA5,-99)</f>
        <v>-99</v>
      </c>
      <c r="AE5" s="1">
        <f>IF(AND(ABS(AA5)&gt;AE$2,ABS(AA5)&lt;AD$2),AA5,-99)</f>
        <v>-99</v>
      </c>
      <c r="AF5">
        <f>IF($B5&lt;&gt;$B4,X5,IF(AND(ABS(X5-X6)&gt;AF$2,ABS(AA5)&gt;AF$2),IF(AA5&gt;0,Z4+AF$2,Z4-AF$2),X5))</f>
        <v>-0.8163</v>
      </c>
      <c r="AG5">
        <f>IF(AF5=X5,0,1)</f>
        <v>0</v>
      </c>
      <c r="AH5" s="1">
        <f>IF($B5&lt;&gt;$B4,AH$2*AF5+(1-AH$2)*AVERAGE(X5:X7),AH$2*AF5+(1-AH$2)*AH4)</f>
        <v>-1.2600333333333333</v>
      </c>
      <c r="AI5">
        <v>0.619</v>
      </c>
      <c r="AJ5" s="1">
        <f aca="true" t="shared" si="0" ref="AJ5:AJ45">IF($B5&lt;&gt;$B4,AJ$2*AI5,AJ$2*AI5+(1-AJ$2)*AJ4)</f>
        <v>0.12380000000000001</v>
      </c>
      <c r="AK5" s="1">
        <f aca="true" t="shared" si="1" ref="AK5:AK44">IF($B4&lt;&gt;$B5,AK$2*AI5+(1-AK$2)*AVERAGE(AI5:AI7),IF(AR4=1,AS5,AK$2*AI5+(1-AK$2)*AK4))</f>
        <v>0.41204</v>
      </c>
      <c r="AL5" s="1">
        <f aca="true" t="shared" si="2" ref="AL5:AL44">IF($B5&lt;&gt;$B4,AI5-AVERAGE(AI5:AI7),AI5-AK4)</f>
        <v>0.2587</v>
      </c>
      <c r="AM5" s="1">
        <f aca="true" t="shared" si="3" ref="AM5:AM45">IF(AQ5&lt;&gt;AI5,AQ5,-99)</f>
        <v>-99</v>
      </c>
      <c r="AN5" s="1">
        <f aca="true" t="shared" si="4" ref="AN5:AN45">IF(ABS(AI5)&gt;AN$2,AI5,-99)</f>
        <v>-99</v>
      </c>
      <c r="AO5" s="1">
        <f aca="true" t="shared" si="5" ref="AO5:AO45">IF(ABS(AL5)&gt;AO$2,AL5,-99)</f>
        <v>-99</v>
      </c>
      <c r="AP5" s="1">
        <f aca="true" t="shared" si="6" ref="AP5:AP45">IF(AND(ABS(AL5)&gt;AP$2,ABS(AL5)&lt;AO$2),AL5,-99)</f>
        <v>-99</v>
      </c>
      <c r="AQ5">
        <f>IF($B5&lt;&gt;$B4,AI5,IF(AND(ABS(AI5-AI6)&gt;AQ$2,ABS(AL5)&gt;AQ$2),IF(AL5&gt;0,AK4+AQ$2,AK4-AQ$2),AI5))</f>
        <v>0.619</v>
      </c>
      <c r="AR5">
        <f aca="true" t="shared" si="7" ref="AR5:AR45">IF(AQ5=AI5,0,1)</f>
        <v>0</v>
      </c>
      <c r="AS5" s="1">
        <f aca="true" t="shared" si="8" ref="AS5:AS44">IF($B5&lt;&gt;$B4,AS$2*AQ5+(1-AS$2)*AVERAGE(AI5:AI7),AS$2*AQ5+(1-AS$2)*AS4)</f>
        <v>0.41204</v>
      </c>
      <c r="AT5">
        <v>-1.1459</v>
      </c>
      <c r="AU5" s="1">
        <f aca="true" t="shared" si="9" ref="AU5:AU45">IF($B5&lt;&gt;$B4,AU$2*AT5,AU$2*AT5+(1-AU$2)*AU4)</f>
        <v>-0.22918</v>
      </c>
      <c r="AV5" s="1">
        <f aca="true" t="shared" si="10" ref="AV5:AV44">IF($B4&lt;&gt;$B5,AV$2*AT5+(1-AV$2)*AVERAGE(AT5:AT7),IF(BC4=1,BD5,AV$2*AT5+(1-AV$2)*AV4))</f>
        <v>-0.63846</v>
      </c>
      <c r="AW5" s="1">
        <f aca="true" t="shared" si="11" ref="AW5:AW44">IF($B5&lt;&gt;$B4,AT5-AVERAGE(AT5:AT7),AT5-AV4)</f>
        <v>-0.6343</v>
      </c>
      <c r="AX5" s="1">
        <f aca="true" t="shared" si="12" ref="AX5:AX45">IF(BB5&lt;&gt;AT5,BB5,-99)</f>
        <v>-99</v>
      </c>
      <c r="AY5" s="1">
        <f aca="true" t="shared" si="13" ref="AY5:AY45">IF(ABS(AT5)&gt;AY$2,AT5,-99)</f>
        <v>-99</v>
      </c>
      <c r="AZ5" s="1">
        <f aca="true" t="shared" si="14" ref="AZ5:AZ45">IF(ABS(AW5)&gt;AZ$2,AW5,-99)</f>
        <v>-99</v>
      </c>
      <c r="BA5" s="1">
        <f aca="true" t="shared" si="15" ref="BA5:BA45">IF(AND(ABS(AW5)&gt;BA$2,ABS(AW5)&lt;AZ$2),AW5,-99)</f>
        <v>-99</v>
      </c>
      <c r="BB5">
        <f>IF($B5&lt;&gt;$B4,AT5,IF(AND(ABS(AT5-AT6)&gt;BB$2,ABS(AW5)&gt;BB$2),IF(AW5&gt;0,AV4+BB$2,AV4-BB$2),AT5))</f>
        <v>-1.1459</v>
      </c>
      <c r="BC5">
        <f aca="true" t="shared" si="16" ref="BC5:BC45">IF(BB5=AT5,0,1)</f>
        <v>0</v>
      </c>
      <c r="BD5" s="1">
        <f aca="true" t="shared" si="17" ref="BD5:BD44">IF($B5&lt;&gt;$B4,BD$2*BB5+(1-BD$2)*AVERAGE(AT5:AT7),BD$2*BB5+(1-BD$2)*BD4)</f>
        <v>-0.63846</v>
      </c>
      <c r="BE5">
        <v>-1.0946</v>
      </c>
      <c r="BF5" s="1">
        <f aca="true" t="shared" si="18" ref="BF5:BF45">IF($B5&lt;&gt;$B4,BF$2*BE5,BF$2*BE5+(1-BF$2)*BF4)</f>
        <v>-0.21892</v>
      </c>
      <c r="BG5" s="1">
        <f aca="true" t="shared" si="19" ref="BG5:BG44">IF($B4&lt;&gt;$B5,BG$2*BE5+(1-BG$2)*AVERAGE(BE5:BE7),IF(BN4=1,BO5,BG$2*BE5+(1-BG$2)*BG4))</f>
        <v>-0.9908133333333333</v>
      </c>
      <c r="BH5" s="1">
        <f aca="true" t="shared" si="20" ref="BH5:BH44">IF($B5&lt;&gt;$B4,BE5-AVERAGE(BE5:BE7),BE5-BG4)</f>
        <v>-0.12973333333333348</v>
      </c>
      <c r="BI5" s="1">
        <f aca="true" t="shared" si="21" ref="BI5:BI45">IF(BM5&lt;&gt;BE5,BM5,-99)</f>
        <v>-99</v>
      </c>
      <c r="BJ5" s="1">
        <f aca="true" t="shared" si="22" ref="BJ5:BJ45">IF(ABS(BE5)&gt;BJ$2,BE5,-99)</f>
        <v>-99</v>
      </c>
      <c r="BK5" s="1">
        <f aca="true" t="shared" si="23" ref="BK5:BK45">IF(ABS(BH5)&gt;BK$2,BH5,-99)</f>
        <v>-99</v>
      </c>
      <c r="BL5" s="1">
        <f aca="true" t="shared" si="24" ref="BL5:BL45">IF(AND(ABS(BH5)&gt;BL$2,ABS(BH5)&lt;BK$2),BH5,-99)</f>
        <v>-99</v>
      </c>
      <c r="BM5">
        <f>IF($B5&lt;&gt;$B4,BE5,IF(AND(ABS(BE5-BE6)&gt;BM$2,ABS(BH5)&gt;BM$2),IF(BH5&gt;0,BG4+BM$2,BG4-BM$2),BE5))</f>
        <v>-1.0946</v>
      </c>
      <c r="BN5">
        <f aca="true" t="shared" si="25" ref="BN5:BN45">IF(BM5=BE5,0,1)</f>
        <v>0</v>
      </c>
      <c r="BO5" s="1">
        <f aca="true" t="shared" si="26" ref="BO5:BO44">IF($B5&lt;&gt;$B4,BO$2*BM5+(1-BO$2)*AVERAGE(BE5:BE7),BO$2*BM5+(1-BO$2)*BO4)</f>
        <v>-0.9908133333333333</v>
      </c>
      <c r="BP5">
        <f>IF(LEFT(E5,1)="O",1,0)</f>
        <v>0</v>
      </c>
      <c r="BQ5">
        <f>IF(AVERAGE(BK5,AZ5,AO5,AD5)=-99,0,1)</f>
        <v>0</v>
      </c>
      <c r="BR5">
        <f aca="true" t="shared" si="27" ref="BR5:BR45">IF(OR(AVERAGE(BL5,BA5,AP5,AE5)=-99,BQ5=1),0,1)</f>
        <v>0</v>
      </c>
      <c r="BS5">
        <f>IF(AND(BQ4&lt;&gt;1,ABS(BH5)&lt;0.5,ABS(AW5)&lt;0.5,ABS(AL5)&lt;0.5,ABS(AA5)&lt;0.5,BT5&lt;&gt;1),1,0)</f>
        <v>0</v>
      </c>
      <c r="BT5">
        <f>IF(AND(BQ4&lt;&gt;1,ABS(BG5)&lt;0.5,ABS(BH5)&lt;0.5,ABS(AV5)&lt;0.5,ABS(AW5)&lt;0.5,ABS(AK5)&lt;0.5,ABS(AL5)&lt;0.5,ABS(Z5)&lt;0.5,ABS(AA5)&lt;0.5),1,0)</f>
        <v>0</v>
      </c>
    </row>
    <row r="6" spans="1:72" ht="12.75">
      <c r="A6">
        <v>55737</v>
      </c>
      <c r="B6" t="s">
        <v>23</v>
      </c>
      <c r="C6">
        <v>2</v>
      </c>
      <c r="D6" t="s">
        <v>24</v>
      </c>
      <c r="E6" t="s">
        <v>97</v>
      </c>
      <c r="F6">
        <v>20050529</v>
      </c>
      <c r="G6" t="s">
        <v>32</v>
      </c>
      <c r="H6" t="s">
        <v>33</v>
      </c>
      <c r="I6">
        <v>38.4</v>
      </c>
      <c r="J6">
        <v>66.1</v>
      </c>
      <c r="K6">
        <v>29.25</v>
      </c>
      <c r="L6">
        <v>-2.1469</v>
      </c>
      <c r="M6">
        <v>30.38</v>
      </c>
      <c r="N6">
        <v>0.7101</v>
      </c>
      <c r="O6">
        <v>19.79</v>
      </c>
      <c r="P6">
        <v>0.4369</v>
      </c>
      <c r="Q6">
        <v>27.7</v>
      </c>
      <c r="R6">
        <v>-0.6463</v>
      </c>
      <c r="S6" t="s">
        <v>27</v>
      </c>
      <c r="T6" t="s">
        <v>28</v>
      </c>
      <c r="U6" t="s">
        <v>29</v>
      </c>
      <c r="V6" t="s">
        <v>30</v>
      </c>
      <c r="W6" t="s">
        <v>34</v>
      </c>
      <c r="X6">
        <v>-2.1469</v>
      </c>
      <c r="Y6" s="1">
        <f aca="true" t="shared" si="28" ref="Y6:Y45">IF($B6&lt;&gt;$B5,Y$2*X6,Y$2*X6+(1-Y$2)*Y5)</f>
        <v>-0.559988</v>
      </c>
      <c r="Z6" s="1">
        <f aca="true" t="shared" si="29" ref="Z6:Z44">IF($B5&lt;&gt;$B6,Z$2*X6+(1-Z$2)*AVERAGE(X6:X8),IF(AG5=1,AH6,Z$2*X6+(1-Z$2)*Z5))</f>
        <v>-1.4374066666666667</v>
      </c>
      <c r="AA6" s="1">
        <f aca="true" t="shared" si="30" ref="AA6:AA44">IF($B6&lt;&gt;$B5,X6-AVERAGE(X6:X8),X6-Z5)</f>
        <v>-0.8868666666666667</v>
      </c>
      <c r="AB6" s="1">
        <f aca="true" t="shared" si="31" ref="AB6:AB45">IF(AF6&lt;&gt;X6,AF6,-99)</f>
        <v>-99</v>
      </c>
      <c r="AC6" s="1">
        <f aca="true" t="shared" si="32" ref="AC6:AC45">IF(ABS(X6)&gt;AC$2,X6,-99)</f>
        <v>-2.1469</v>
      </c>
      <c r="AD6" s="1">
        <f aca="true" t="shared" si="33" ref="AD6:AD45">IF(ABS(AA6)&gt;AD$2,AA6,-99)</f>
        <v>-99</v>
      </c>
      <c r="AE6" s="1">
        <f aca="true" t="shared" si="34" ref="AE6:AE45">IF(AND(ABS(AA6)&gt;AE$2,ABS(AA6)&lt;AD$2),AA6,-99)</f>
        <v>-99</v>
      </c>
      <c r="AF6">
        <f aca="true" t="shared" si="35" ref="AF6:AF45">IF($B6&lt;&gt;$B5,X6,IF(AND(ABS(X6-X7)&gt;AF$2,ABS(AA6)&gt;AF$2),IF(AA6&gt;0,Z5+AF$2,Z5-AF$2),X6))</f>
        <v>-2.1469</v>
      </c>
      <c r="AG6">
        <f aca="true" t="shared" si="36" ref="AG6:AG45">IF(AF6=X6,0,1)</f>
        <v>0</v>
      </c>
      <c r="AH6" s="1">
        <f aca="true" t="shared" si="37" ref="AH6:AH44">IF($B6&lt;&gt;$B5,AH$2*AF6+(1-AH$2)*AVERAGE(X6:X8),AH$2*AF6+(1-AH$2)*AH5)</f>
        <v>-1.4374066666666667</v>
      </c>
      <c r="AI6">
        <v>0.7101</v>
      </c>
      <c r="AJ6" s="1">
        <f t="shared" si="0"/>
        <v>0.24106000000000002</v>
      </c>
      <c r="AK6" s="1">
        <f t="shared" si="1"/>
        <v>0.47165200000000007</v>
      </c>
      <c r="AL6" s="1">
        <f t="shared" si="2"/>
        <v>0.29805999999999994</v>
      </c>
      <c r="AM6" s="1">
        <f t="shared" si="3"/>
        <v>-99</v>
      </c>
      <c r="AN6" s="1">
        <f t="shared" si="4"/>
        <v>-99</v>
      </c>
      <c r="AO6" s="1">
        <f t="shared" si="5"/>
        <v>-99</v>
      </c>
      <c r="AP6" s="1">
        <f t="shared" si="6"/>
        <v>-99</v>
      </c>
      <c r="AQ6">
        <f aca="true" t="shared" si="38" ref="AQ6:AQ45">IF($B6&lt;&gt;$B5,AI6,IF(AND(ABS(AI6-AI7)&gt;AQ$2,ABS(AL6)&gt;AQ$2),IF(AL6&gt;0,AK5+AQ$2,AK5-AQ$2),AI6))</f>
        <v>0.7101</v>
      </c>
      <c r="AR6">
        <f t="shared" si="7"/>
        <v>0</v>
      </c>
      <c r="AS6" s="1">
        <f t="shared" si="8"/>
        <v>0.47165200000000007</v>
      </c>
      <c r="AT6">
        <v>0.4369</v>
      </c>
      <c r="AU6" s="1">
        <f t="shared" si="9"/>
        <v>-0.095964</v>
      </c>
      <c r="AV6" s="1">
        <f t="shared" si="10"/>
        <v>-0.423388</v>
      </c>
      <c r="AW6" s="1">
        <f t="shared" si="11"/>
        <v>1.07536</v>
      </c>
      <c r="AX6" s="1">
        <f t="shared" si="12"/>
        <v>-99</v>
      </c>
      <c r="AY6" s="1">
        <f t="shared" si="13"/>
        <v>-99</v>
      </c>
      <c r="AZ6" s="1">
        <f t="shared" si="14"/>
        <v>-99</v>
      </c>
      <c r="BA6" s="1">
        <f t="shared" si="15"/>
        <v>-99</v>
      </c>
      <c r="BB6">
        <f aca="true" t="shared" si="39" ref="BB6:BB45">IF($B6&lt;&gt;$B5,AT6,IF(AND(ABS(AT6-AT7)&gt;BB$2,ABS(AW6)&gt;BB$2),IF(AW6&gt;0,AV5+BB$2,AV5-BB$2),AT6))</f>
        <v>0.4369</v>
      </c>
      <c r="BC6">
        <f t="shared" si="16"/>
        <v>0</v>
      </c>
      <c r="BD6" s="1">
        <f t="shared" si="17"/>
        <v>-0.423388</v>
      </c>
      <c r="BE6">
        <v>-0.6463</v>
      </c>
      <c r="BF6" s="1">
        <f t="shared" si="18"/>
        <v>-0.304396</v>
      </c>
      <c r="BG6" s="1">
        <f t="shared" si="19"/>
        <v>-0.9219106666666668</v>
      </c>
      <c r="BH6" s="1">
        <f t="shared" si="20"/>
        <v>0.34451333333333334</v>
      </c>
      <c r="BI6" s="1">
        <f t="shared" si="21"/>
        <v>-99</v>
      </c>
      <c r="BJ6" s="1">
        <f t="shared" si="22"/>
        <v>-99</v>
      </c>
      <c r="BK6" s="1">
        <f t="shared" si="23"/>
        <v>-99</v>
      </c>
      <c r="BL6" s="1">
        <f t="shared" si="24"/>
        <v>-99</v>
      </c>
      <c r="BM6">
        <f aca="true" t="shared" si="40" ref="BM6:BM45">IF($B6&lt;&gt;$B5,BE6,IF(AND(ABS(BE6-BE7)&gt;BM$2,ABS(BH6)&gt;BM$2),IF(BH6&gt;0,BG5+BM$2,BG5-BM$2),BE6))</f>
        <v>-0.6463</v>
      </c>
      <c r="BN6">
        <f t="shared" si="25"/>
        <v>0</v>
      </c>
      <c r="BO6" s="1">
        <f t="shared" si="26"/>
        <v>-0.9219106666666668</v>
      </c>
      <c r="BP6">
        <f aca="true" t="shared" si="41" ref="BP6:BP45">IF(LEFT(E6,1)="O",1,0)</f>
        <v>1</v>
      </c>
      <c r="BQ6">
        <f aca="true" t="shared" si="42" ref="BQ6:BQ45">IF(AVERAGE(BK6,AZ6,AO6,AD6)=-99,0,1)</f>
        <v>0</v>
      </c>
      <c r="BR6">
        <f t="shared" si="27"/>
        <v>0</v>
      </c>
      <c r="BS6">
        <f aca="true" t="shared" si="43" ref="BS6:BS45">IF(AND(BQ5&lt;&gt;1,ABS(BH6)&lt;0.5,ABS(AW6)&lt;0.5,ABS(AL6)&lt;0.5,ABS(AA6)&lt;0.5,BT6&lt;&gt;1),1,0)</f>
        <v>0</v>
      </c>
      <c r="BT6">
        <f aca="true" t="shared" si="44" ref="BT6:BT45">IF(AND(BQ5&lt;&gt;1,ABS(BG6)&lt;0.5,ABS(BH6)&lt;0.5,ABS(AV6)&lt;0.5,ABS(AW6)&lt;0.5,ABS(AK6)&lt;0.5,ABS(AL6)&lt;0.5,ABS(Z6)&lt;0.5,ABS(AA6)&lt;0.5),1,0)</f>
        <v>0</v>
      </c>
    </row>
    <row r="7" spans="1:72" ht="12.75">
      <c r="A7">
        <v>56268</v>
      </c>
      <c r="B7" t="s">
        <v>23</v>
      </c>
      <c r="C7">
        <v>1</v>
      </c>
      <c r="D7" t="s">
        <v>24</v>
      </c>
      <c r="E7" t="s">
        <v>96</v>
      </c>
      <c r="F7">
        <v>20050716</v>
      </c>
      <c r="G7" t="s">
        <v>50</v>
      </c>
      <c r="H7" t="s">
        <v>51</v>
      </c>
      <c r="I7">
        <v>38.6</v>
      </c>
      <c r="J7">
        <v>68.5</v>
      </c>
      <c r="K7">
        <v>41.33</v>
      </c>
      <c r="L7">
        <v>-1.1497</v>
      </c>
      <c r="M7">
        <v>35.62</v>
      </c>
      <c r="N7">
        <v>-0.2482</v>
      </c>
      <c r="O7">
        <v>37.71</v>
      </c>
      <c r="P7">
        <v>-0.8258</v>
      </c>
      <c r="Q7">
        <v>29.9</v>
      </c>
      <c r="R7">
        <v>-1.1537</v>
      </c>
      <c r="S7" t="s">
        <v>27</v>
      </c>
      <c r="T7" t="s">
        <v>47</v>
      </c>
      <c r="U7" t="s">
        <v>29</v>
      </c>
      <c r="V7" t="s">
        <v>30</v>
      </c>
      <c r="W7" t="s">
        <v>31</v>
      </c>
      <c r="X7">
        <v>-1.1497</v>
      </c>
      <c r="Y7" s="1">
        <f t="shared" si="28"/>
        <v>-0.6779304</v>
      </c>
      <c r="Z7" s="1">
        <f t="shared" si="29"/>
        <v>-1.3798653333333335</v>
      </c>
      <c r="AA7" s="1">
        <f t="shared" si="30"/>
        <v>0.2877066666666668</v>
      </c>
      <c r="AB7" s="1">
        <f t="shared" si="31"/>
        <v>-99</v>
      </c>
      <c r="AC7" s="1">
        <f t="shared" si="32"/>
        <v>-99</v>
      </c>
      <c r="AD7" s="1">
        <f t="shared" si="33"/>
        <v>-99</v>
      </c>
      <c r="AE7" s="1">
        <f t="shared" si="34"/>
        <v>-99</v>
      </c>
      <c r="AF7">
        <f t="shared" si="35"/>
        <v>-1.1497</v>
      </c>
      <c r="AG7">
        <f t="shared" si="36"/>
        <v>0</v>
      </c>
      <c r="AH7" s="1">
        <f t="shared" si="37"/>
        <v>-1.3798653333333335</v>
      </c>
      <c r="AI7">
        <v>-0.2482</v>
      </c>
      <c r="AJ7" s="1">
        <f t="shared" si="0"/>
        <v>0.143208</v>
      </c>
      <c r="AK7" s="1">
        <f t="shared" si="1"/>
        <v>0.3276816000000001</v>
      </c>
      <c r="AL7" s="1">
        <f t="shared" si="2"/>
        <v>-0.719852</v>
      </c>
      <c r="AM7" s="1">
        <f t="shared" si="3"/>
        <v>-99</v>
      </c>
      <c r="AN7" s="1">
        <f t="shared" si="4"/>
        <v>-99</v>
      </c>
      <c r="AO7" s="1">
        <f t="shared" si="5"/>
        <v>-99</v>
      </c>
      <c r="AP7" s="1">
        <f t="shared" si="6"/>
        <v>-99</v>
      </c>
      <c r="AQ7">
        <f t="shared" si="38"/>
        <v>-0.2482</v>
      </c>
      <c r="AR7">
        <f t="shared" si="7"/>
        <v>0</v>
      </c>
      <c r="AS7" s="1">
        <f t="shared" si="8"/>
        <v>0.3276816000000001</v>
      </c>
      <c r="AT7">
        <v>-0.8258</v>
      </c>
      <c r="AU7" s="1">
        <f t="shared" si="9"/>
        <v>-0.2419312</v>
      </c>
      <c r="AV7" s="1">
        <f t="shared" si="10"/>
        <v>-0.5038704</v>
      </c>
      <c r="AW7" s="1">
        <f t="shared" si="11"/>
        <v>-0.402412</v>
      </c>
      <c r="AX7" s="1">
        <f t="shared" si="12"/>
        <v>-99</v>
      </c>
      <c r="AY7" s="1">
        <f t="shared" si="13"/>
        <v>-99</v>
      </c>
      <c r="AZ7" s="1">
        <f t="shared" si="14"/>
        <v>-99</v>
      </c>
      <c r="BA7" s="1">
        <f t="shared" si="15"/>
        <v>-99</v>
      </c>
      <c r="BB7">
        <f t="shared" si="39"/>
        <v>-0.8258</v>
      </c>
      <c r="BC7">
        <f t="shared" si="16"/>
        <v>0</v>
      </c>
      <c r="BD7" s="1">
        <f t="shared" si="17"/>
        <v>-0.5038704</v>
      </c>
      <c r="BE7">
        <v>-1.1537</v>
      </c>
      <c r="BF7" s="1">
        <f t="shared" si="18"/>
        <v>-0.47425680000000003</v>
      </c>
      <c r="BG7" s="1">
        <f t="shared" si="19"/>
        <v>-0.9682685333333334</v>
      </c>
      <c r="BH7" s="1">
        <f t="shared" si="20"/>
        <v>-0.23178933333333318</v>
      </c>
      <c r="BI7" s="1">
        <f t="shared" si="21"/>
        <v>-99</v>
      </c>
      <c r="BJ7" s="1">
        <f t="shared" si="22"/>
        <v>-99</v>
      </c>
      <c r="BK7" s="1">
        <f t="shared" si="23"/>
        <v>-99</v>
      </c>
      <c r="BL7" s="1">
        <f t="shared" si="24"/>
        <v>-99</v>
      </c>
      <c r="BM7">
        <f t="shared" si="40"/>
        <v>-1.1537</v>
      </c>
      <c r="BN7">
        <f t="shared" si="25"/>
        <v>0</v>
      </c>
      <c r="BO7" s="1">
        <f t="shared" si="26"/>
        <v>-0.9682685333333334</v>
      </c>
      <c r="BP7">
        <f t="shared" si="41"/>
        <v>0</v>
      </c>
      <c r="BQ7">
        <f t="shared" si="42"/>
        <v>0</v>
      </c>
      <c r="BR7">
        <f t="shared" si="27"/>
        <v>0</v>
      </c>
      <c r="BS7">
        <f t="shared" si="43"/>
        <v>0</v>
      </c>
      <c r="BT7">
        <f t="shared" si="44"/>
        <v>0</v>
      </c>
    </row>
    <row r="8" spans="1:72" ht="12.75">
      <c r="A8">
        <v>56267</v>
      </c>
      <c r="B8" t="s">
        <v>23</v>
      </c>
      <c r="C8">
        <v>2</v>
      </c>
      <c r="D8" t="s">
        <v>24</v>
      </c>
      <c r="E8" t="s">
        <v>96</v>
      </c>
      <c r="F8">
        <v>20050718</v>
      </c>
      <c r="G8" t="s">
        <v>52</v>
      </c>
      <c r="H8" t="s">
        <v>39</v>
      </c>
      <c r="I8">
        <v>36.4</v>
      </c>
      <c r="J8">
        <v>46.2</v>
      </c>
      <c r="K8">
        <v>33.75</v>
      </c>
      <c r="L8">
        <v>-1.4676</v>
      </c>
      <c r="M8">
        <v>17.38</v>
      </c>
      <c r="N8">
        <v>-0.8746</v>
      </c>
      <c r="O8">
        <v>30.21</v>
      </c>
      <c r="P8">
        <v>1.4624</v>
      </c>
      <c r="Q8">
        <v>9.8</v>
      </c>
      <c r="R8">
        <v>-1.2119</v>
      </c>
      <c r="S8" t="s">
        <v>27</v>
      </c>
      <c r="T8" t="s">
        <v>47</v>
      </c>
      <c r="U8" t="s">
        <v>29</v>
      </c>
      <c r="V8" t="s">
        <v>30</v>
      </c>
      <c r="W8" t="s">
        <v>31</v>
      </c>
      <c r="X8">
        <v>-1.4676</v>
      </c>
      <c r="Y8" s="1">
        <f t="shared" si="28"/>
        <v>-0.8358643200000001</v>
      </c>
      <c r="Z8" s="1">
        <f t="shared" si="29"/>
        <v>-1.3974122666666668</v>
      </c>
      <c r="AA8" s="1">
        <f t="shared" si="30"/>
        <v>-0.08773466666666652</v>
      </c>
      <c r="AB8" s="1">
        <f t="shared" si="31"/>
        <v>-99</v>
      </c>
      <c r="AC8" s="1">
        <f t="shared" si="32"/>
        <v>-99</v>
      </c>
      <c r="AD8" s="1">
        <f t="shared" si="33"/>
        <v>-99</v>
      </c>
      <c r="AE8" s="1">
        <f t="shared" si="34"/>
        <v>-99</v>
      </c>
      <c r="AF8">
        <f t="shared" si="35"/>
        <v>-1.4676</v>
      </c>
      <c r="AG8">
        <f t="shared" si="36"/>
        <v>0</v>
      </c>
      <c r="AH8" s="1">
        <f t="shared" si="37"/>
        <v>-1.3974122666666668</v>
      </c>
      <c r="AI8">
        <v>-0.8746</v>
      </c>
      <c r="AJ8" s="1">
        <f t="shared" si="0"/>
        <v>-0.06035360000000001</v>
      </c>
      <c r="AK8" s="1">
        <f t="shared" si="1"/>
        <v>0.08722528000000007</v>
      </c>
      <c r="AL8" s="1">
        <f t="shared" si="2"/>
        <v>-1.2022816</v>
      </c>
      <c r="AM8" s="1">
        <f t="shared" si="3"/>
        <v>-99</v>
      </c>
      <c r="AN8" s="1">
        <f t="shared" si="4"/>
        <v>-99</v>
      </c>
      <c r="AO8" s="1">
        <f t="shared" si="5"/>
        <v>-99</v>
      </c>
      <c r="AP8" s="1">
        <f t="shared" si="6"/>
        <v>-99</v>
      </c>
      <c r="AQ8">
        <f t="shared" si="38"/>
        <v>-0.8746</v>
      </c>
      <c r="AR8">
        <f t="shared" si="7"/>
        <v>0</v>
      </c>
      <c r="AS8" s="1">
        <f t="shared" si="8"/>
        <v>0.08722528000000007</v>
      </c>
      <c r="AT8">
        <v>1.4624</v>
      </c>
      <c r="AU8" s="1">
        <f t="shared" si="9"/>
        <v>0.09893504</v>
      </c>
      <c r="AV8" s="1">
        <f t="shared" si="10"/>
        <v>-0.11061632000000005</v>
      </c>
      <c r="AW8" s="1">
        <f t="shared" si="11"/>
        <v>1.9662704</v>
      </c>
      <c r="AX8" s="1">
        <f t="shared" si="12"/>
        <v>-99</v>
      </c>
      <c r="AY8" s="1">
        <f t="shared" si="13"/>
        <v>-99</v>
      </c>
      <c r="AZ8" s="1">
        <f t="shared" si="14"/>
        <v>-99</v>
      </c>
      <c r="BA8" s="1">
        <f t="shared" si="15"/>
        <v>1.9662704</v>
      </c>
      <c r="BB8">
        <f t="shared" si="39"/>
        <v>1.4624</v>
      </c>
      <c r="BC8">
        <f t="shared" si="16"/>
        <v>0</v>
      </c>
      <c r="BD8" s="1">
        <f t="shared" si="17"/>
        <v>-0.11061632000000005</v>
      </c>
      <c r="BE8">
        <v>-1.2119</v>
      </c>
      <c r="BF8" s="1">
        <f t="shared" si="18"/>
        <v>-0.62178544</v>
      </c>
      <c r="BG8" s="1">
        <f t="shared" si="19"/>
        <v>-1.0169948266666669</v>
      </c>
      <c r="BH8" s="1">
        <f t="shared" si="20"/>
        <v>-0.24363146666666657</v>
      </c>
      <c r="BI8" s="1">
        <f t="shared" si="21"/>
        <v>-99</v>
      </c>
      <c r="BJ8" s="1">
        <f t="shared" si="22"/>
        <v>-99</v>
      </c>
      <c r="BK8" s="1">
        <f t="shared" si="23"/>
        <v>-99</v>
      </c>
      <c r="BL8" s="1">
        <f t="shared" si="24"/>
        <v>-99</v>
      </c>
      <c r="BM8">
        <f t="shared" si="40"/>
        <v>-1.2119</v>
      </c>
      <c r="BN8">
        <f t="shared" si="25"/>
        <v>0</v>
      </c>
      <c r="BO8" s="1">
        <f t="shared" si="26"/>
        <v>-1.0169948266666669</v>
      </c>
      <c r="BP8">
        <f t="shared" si="41"/>
        <v>0</v>
      </c>
      <c r="BQ8">
        <f t="shared" si="42"/>
        <v>0</v>
      </c>
      <c r="BR8">
        <f t="shared" si="27"/>
        <v>1</v>
      </c>
      <c r="BS8">
        <f t="shared" si="43"/>
        <v>0</v>
      </c>
      <c r="BT8">
        <f t="shared" si="44"/>
        <v>0</v>
      </c>
    </row>
    <row r="9" spans="1:72" ht="12.75">
      <c r="A9">
        <v>56378</v>
      </c>
      <c r="B9" t="s">
        <v>23</v>
      </c>
      <c r="C9">
        <v>1</v>
      </c>
      <c r="D9" t="s">
        <v>24</v>
      </c>
      <c r="E9" t="s">
        <v>96</v>
      </c>
      <c r="F9">
        <v>20050817</v>
      </c>
      <c r="G9" t="s">
        <v>60</v>
      </c>
      <c r="H9" t="s">
        <v>49</v>
      </c>
      <c r="I9">
        <v>37.2</v>
      </c>
      <c r="J9">
        <v>46</v>
      </c>
      <c r="K9">
        <v>32.96</v>
      </c>
      <c r="L9">
        <v>-1.0632</v>
      </c>
      <c r="M9">
        <v>26.08</v>
      </c>
      <c r="N9">
        <v>1.073</v>
      </c>
      <c r="O9">
        <v>16.04</v>
      </c>
      <c r="P9">
        <v>0.9779</v>
      </c>
      <c r="Q9">
        <v>8.8</v>
      </c>
      <c r="R9">
        <v>-0.4722</v>
      </c>
      <c r="S9" t="s">
        <v>27</v>
      </c>
      <c r="T9" t="s">
        <v>29</v>
      </c>
      <c r="U9" t="s">
        <v>30</v>
      </c>
      <c r="V9" t="s">
        <v>31</v>
      </c>
      <c r="W9" t="s">
        <v>31</v>
      </c>
      <c r="X9">
        <v>-1.0632</v>
      </c>
      <c r="Y9" s="1">
        <f t="shared" si="28"/>
        <v>-0.8813314560000001</v>
      </c>
      <c r="Z9" s="1">
        <f t="shared" si="29"/>
        <v>-1.3305698133333335</v>
      </c>
      <c r="AA9" s="1">
        <f t="shared" si="30"/>
        <v>0.3342122666666669</v>
      </c>
      <c r="AB9" s="1">
        <f t="shared" si="31"/>
        <v>-99</v>
      </c>
      <c r="AC9" s="1">
        <f t="shared" si="32"/>
        <v>-99</v>
      </c>
      <c r="AD9" s="1">
        <f t="shared" si="33"/>
        <v>-99</v>
      </c>
      <c r="AE9" s="1">
        <f t="shared" si="34"/>
        <v>-99</v>
      </c>
      <c r="AF9">
        <f t="shared" si="35"/>
        <v>-1.0632</v>
      </c>
      <c r="AG9">
        <f t="shared" si="36"/>
        <v>0</v>
      </c>
      <c r="AH9" s="1">
        <f t="shared" si="37"/>
        <v>-1.3305698133333335</v>
      </c>
      <c r="AI9">
        <v>1.073</v>
      </c>
      <c r="AJ9" s="1">
        <f t="shared" si="0"/>
        <v>0.16631712</v>
      </c>
      <c r="AK9" s="1">
        <f t="shared" si="1"/>
        <v>0.28438022400000007</v>
      </c>
      <c r="AL9" s="1">
        <f t="shared" si="2"/>
        <v>0.9857747199999999</v>
      </c>
      <c r="AM9" s="1">
        <f t="shared" si="3"/>
        <v>-99</v>
      </c>
      <c r="AN9" s="1">
        <f t="shared" si="4"/>
        <v>-99</v>
      </c>
      <c r="AO9" s="1">
        <f t="shared" si="5"/>
        <v>-99</v>
      </c>
      <c r="AP9" s="1">
        <f t="shared" si="6"/>
        <v>-99</v>
      </c>
      <c r="AQ9">
        <f t="shared" si="38"/>
        <v>1.073</v>
      </c>
      <c r="AR9">
        <f t="shared" si="7"/>
        <v>0</v>
      </c>
      <c r="AS9" s="1">
        <f t="shared" si="8"/>
        <v>0.28438022400000007</v>
      </c>
      <c r="AT9">
        <v>0.9779</v>
      </c>
      <c r="AU9" s="1">
        <f t="shared" si="9"/>
        <v>0.274728032</v>
      </c>
      <c r="AV9" s="1">
        <f t="shared" si="10"/>
        <v>0.10708694399999996</v>
      </c>
      <c r="AW9" s="1">
        <f t="shared" si="11"/>
        <v>1.08851632</v>
      </c>
      <c r="AX9" s="1">
        <f t="shared" si="12"/>
        <v>-99</v>
      </c>
      <c r="AY9" s="1">
        <f t="shared" si="13"/>
        <v>-99</v>
      </c>
      <c r="AZ9" s="1">
        <f t="shared" si="14"/>
        <v>-99</v>
      </c>
      <c r="BA9" s="1">
        <f t="shared" si="15"/>
        <v>-99</v>
      </c>
      <c r="BB9">
        <f t="shared" si="39"/>
        <v>0.9779</v>
      </c>
      <c r="BC9">
        <f t="shared" si="16"/>
        <v>0</v>
      </c>
      <c r="BD9" s="1">
        <f t="shared" si="17"/>
        <v>0.10708694399999996</v>
      </c>
      <c r="BE9">
        <v>-0.4722</v>
      </c>
      <c r="BF9" s="1">
        <f t="shared" si="18"/>
        <v>-0.591868352</v>
      </c>
      <c r="BG9" s="1">
        <f t="shared" si="19"/>
        <v>-0.9080358613333335</v>
      </c>
      <c r="BH9" s="1">
        <f t="shared" si="20"/>
        <v>0.5447948266666669</v>
      </c>
      <c r="BI9" s="1">
        <f t="shared" si="21"/>
        <v>-99</v>
      </c>
      <c r="BJ9" s="1">
        <f t="shared" si="22"/>
        <v>-99</v>
      </c>
      <c r="BK9" s="1">
        <f t="shared" si="23"/>
        <v>-99</v>
      </c>
      <c r="BL9" s="1">
        <f t="shared" si="24"/>
        <v>-99</v>
      </c>
      <c r="BM9">
        <f t="shared" si="40"/>
        <v>-0.4722</v>
      </c>
      <c r="BN9">
        <f t="shared" si="25"/>
        <v>0</v>
      </c>
      <c r="BO9" s="1">
        <f t="shared" si="26"/>
        <v>-0.9080358613333335</v>
      </c>
      <c r="BP9">
        <f t="shared" si="41"/>
        <v>0</v>
      </c>
      <c r="BQ9">
        <f t="shared" si="42"/>
        <v>0</v>
      </c>
      <c r="BR9">
        <f t="shared" si="27"/>
        <v>0</v>
      </c>
      <c r="BS9">
        <f t="shared" si="43"/>
        <v>0</v>
      </c>
      <c r="BT9">
        <f t="shared" si="44"/>
        <v>0</v>
      </c>
    </row>
    <row r="10" spans="1:72" ht="12.75">
      <c r="A10">
        <v>56379</v>
      </c>
      <c r="B10" t="s">
        <v>23</v>
      </c>
      <c r="C10">
        <v>2</v>
      </c>
      <c r="D10" t="s">
        <v>24</v>
      </c>
      <c r="E10" t="s">
        <v>96</v>
      </c>
      <c r="F10">
        <v>20050821</v>
      </c>
      <c r="G10" t="s">
        <v>65</v>
      </c>
      <c r="H10" t="s">
        <v>49</v>
      </c>
      <c r="I10">
        <v>39.4</v>
      </c>
      <c r="J10">
        <v>46.1</v>
      </c>
      <c r="K10">
        <v>44.58</v>
      </c>
      <c r="L10">
        <v>0.9231</v>
      </c>
      <c r="M10">
        <v>21.46</v>
      </c>
      <c r="N10">
        <v>-0.9099</v>
      </c>
      <c r="O10">
        <v>11.67</v>
      </c>
      <c r="P10">
        <v>0.0424</v>
      </c>
      <c r="Q10">
        <v>6.7</v>
      </c>
      <c r="R10">
        <v>-0.6765</v>
      </c>
      <c r="S10">
        <v>20070214</v>
      </c>
      <c r="T10" t="s">
        <v>29</v>
      </c>
      <c r="U10" t="s">
        <v>30</v>
      </c>
      <c r="V10" t="s">
        <v>31</v>
      </c>
      <c r="W10" t="s">
        <v>31</v>
      </c>
      <c r="X10">
        <v>0.9231</v>
      </c>
      <c r="Y10" s="1">
        <f t="shared" si="28"/>
        <v>-0.5204451648000001</v>
      </c>
      <c r="Z10" s="1">
        <f t="shared" si="29"/>
        <v>-0.8798358506666668</v>
      </c>
      <c r="AA10" s="1">
        <f t="shared" si="30"/>
        <v>2.2536698133333335</v>
      </c>
      <c r="AB10" s="1">
        <f t="shared" si="31"/>
        <v>-99</v>
      </c>
      <c r="AC10" s="1">
        <f t="shared" si="32"/>
        <v>-99</v>
      </c>
      <c r="AD10" s="1">
        <f t="shared" si="33"/>
        <v>2.2536698133333335</v>
      </c>
      <c r="AE10" s="1">
        <f t="shared" si="34"/>
        <v>-99</v>
      </c>
      <c r="AF10">
        <f t="shared" si="35"/>
        <v>0.9231</v>
      </c>
      <c r="AG10">
        <f t="shared" si="36"/>
        <v>0</v>
      </c>
      <c r="AH10" s="1">
        <f t="shared" si="37"/>
        <v>-0.8798358506666668</v>
      </c>
      <c r="AI10">
        <v>-0.9099</v>
      </c>
      <c r="AJ10" s="1">
        <f t="shared" si="0"/>
        <v>-0.048926304000000004</v>
      </c>
      <c r="AK10" s="1">
        <f t="shared" si="1"/>
        <v>0.04552417920000004</v>
      </c>
      <c r="AL10" s="1">
        <f t="shared" si="2"/>
        <v>-1.1942802240000001</v>
      </c>
      <c r="AM10" s="1">
        <f t="shared" si="3"/>
        <v>-99</v>
      </c>
      <c r="AN10" s="1">
        <f t="shared" si="4"/>
        <v>-99</v>
      </c>
      <c r="AO10" s="1">
        <f t="shared" si="5"/>
        <v>-99</v>
      </c>
      <c r="AP10" s="1">
        <f t="shared" si="6"/>
        <v>-99</v>
      </c>
      <c r="AQ10">
        <f t="shared" si="38"/>
        <v>-0.9099</v>
      </c>
      <c r="AR10">
        <f t="shared" si="7"/>
        <v>0</v>
      </c>
      <c r="AS10" s="1">
        <f t="shared" si="8"/>
        <v>0.04552417920000004</v>
      </c>
      <c r="AT10">
        <v>0.0424</v>
      </c>
      <c r="AU10" s="1">
        <f t="shared" si="9"/>
        <v>0.2282624256</v>
      </c>
      <c r="AV10" s="1">
        <f t="shared" si="10"/>
        <v>0.09414955519999997</v>
      </c>
      <c r="AW10" s="1">
        <f t="shared" si="11"/>
        <v>-0.06468694399999997</v>
      </c>
      <c r="AX10" s="1">
        <f t="shared" si="12"/>
        <v>-99</v>
      </c>
      <c r="AY10" s="1">
        <f t="shared" si="13"/>
        <v>-99</v>
      </c>
      <c r="AZ10" s="1">
        <f t="shared" si="14"/>
        <v>-99</v>
      </c>
      <c r="BA10" s="1">
        <f t="shared" si="15"/>
        <v>-99</v>
      </c>
      <c r="BB10">
        <f t="shared" si="39"/>
        <v>0.0424</v>
      </c>
      <c r="BC10">
        <f t="shared" si="16"/>
        <v>0</v>
      </c>
      <c r="BD10" s="1">
        <f t="shared" si="17"/>
        <v>0.09414955519999997</v>
      </c>
      <c r="BE10">
        <v>-0.6765</v>
      </c>
      <c r="BF10" s="1">
        <f t="shared" si="18"/>
        <v>-0.6087946816</v>
      </c>
      <c r="BG10" s="1">
        <f t="shared" si="19"/>
        <v>-0.8617286890666668</v>
      </c>
      <c r="BH10" s="1">
        <f t="shared" si="20"/>
        <v>0.23153586133333348</v>
      </c>
      <c r="BI10" s="1">
        <f t="shared" si="21"/>
        <v>-99</v>
      </c>
      <c r="BJ10" s="1">
        <f t="shared" si="22"/>
        <v>-99</v>
      </c>
      <c r="BK10" s="1">
        <f t="shared" si="23"/>
        <v>-99</v>
      </c>
      <c r="BL10" s="1">
        <f t="shared" si="24"/>
        <v>-99</v>
      </c>
      <c r="BM10">
        <f t="shared" si="40"/>
        <v>-0.6765</v>
      </c>
      <c r="BN10">
        <f t="shared" si="25"/>
        <v>0</v>
      </c>
      <c r="BO10" s="1">
        <f t="shared" si="26"/>
        <v>-0.8617286890666668</v>
      </c>
      <c r="BP10">
        <f t="shared" si="41"/>
        <v>0</v>
      </c>
      <c r="BQ10">
        <f t="shared" si="42"/>
        <v>1</v>
      </c>
      <c r="BR10">
        <f t="shared" si="27"/>
        <v>0</v>
      </c>
      <c r="BS10">
        <f t="shared" si="43"/>
        <v>0</v>
      </c>
      <c r="BT10">
        <f t="shared" si="44"/>
        <v>0</v>
      </c>
    </row>
    <row r="11" spans="1:72" ht="12.75">
      <c r="A11">
        <v>56733</v>
      </c>
      <c r="B11" t="s">
        <v>23</v>
      </c>
      <c r="C11">
        <v>3</v>
      </c>
      <c r="D11" t="s">
        <v>24</v>
      </c>
      <c r="E11" t="s">
        <v>98</v>
      </c>
      <c r="F11">
        <v>20050831</v>
      </c>
      <c r="G11" t="s">
        <v>67</v>
      </c>
      <c r="H11" t="s">
        <v>33</v>
      </c>
      <c r="I11">
        <v>33.8</v>
      </c>
      <c r="J11">
        <v>62.2</v>
      </c>
      <c r="K11">
        <v>45.71</v>
      </c>
      <c r="L11">
        <v>0.0714</v>
      </c>
      <c r="M11">
        <v>20.21</v>
      </c>
      <c r="N11">
        <v>-0.6298</v>
      </c>
      <c r="O11">
        <v>19.17</v>
      </c>
      <c r="P11">
        <v>0.282</v>
      </c>
      <c r="Q11">
        <v>28.4</v>
      </c>
      <c r="R11">
        <v>-0.5555</v>
      </c>
      <c r="S11">
        <v>20070214</v>
      </c>
      <c r="T11" t="s">
        <v>31</v>
      </c>
      <c r="U11" t="s">
        <v>31</v>
      </c>
      <c r="V11" t="s">
        <v>31</v>
      </c>
      <c r="W11" t="s">
        <v>31</v>
      </c>
      <c r="X11">
        <v>0.0714</v>
      </c>
      <c r="Y11" s="1">
        <f t="shared" si="28"/>
        <v>-0.40207613184000013</v>
      </c>
      <c r="Z11" s="1">
        <f t="shared" si="29"/>
        <v>-0.6895886805333336</v>
      </c>
      <c r="AA11" s="1">
        <f t="shared" si="30"/>
        <v>0.9512358506666668</v>
      </c>
      <c r="AB11" s="1">
        <f t="shared" si="31"/>
        <v>-99</v>
      </c>
      <c r="AC11" s="1">
        <f t="shared" si="32"/>
        <v>-99</v>
      </c>
      <c r="AD11" s="1">
        <f t="shared" si="33"/>
        <v>-99</v>
      </c>
      <c r="AE11" s="1">
        <f t="shared" si="34"/>
        <v>-99</v>
      </c>
      <c r="AF11">
        <f t="shared" si="35"/>
        <v>0.0714</v>
      </c>
      <c r="AG11">
        <f t="shared" si="36"/>
        <v>0</v>
      </c>
      <c r="AH11" s="1">
        <f t="shared" si="37"/>
        <v>-0.6895886805333336</v>
      </c>
      <c r="AI11">
        <v>-0.6298</v>
      </c>
      <c r="AJ11" s="1">
        <f t="shared" si="0"/>
        <v>-0.16510104320000002</v>
      </c>
      <c r="AK11" s="1">
        <f t="shared" si="1"/>
        <v>-0.08954065663999998</v>
      </c>
      <c r="AL11" s="1">
        <f t="shared" si="2"/>
        <v>-0.6753241792000001</v>
      </c>
      <c r="AM11" s="1">
        <f t="shared" si="3"/>
        <v>-99</v>
      </c>
      <c r="AN11" s="1">
        <f t="shared" si="4"/>
        <v>-99</v>
      </c>
      <c r="AO11" s="1">
        <f t="shared" si="5"/>
        <v>-99</v>
      </c>
      <c r="AP11" s="1">
        <f t="shared" si="6"/>
        <v>-99</v>
      </c>
      <c r="AQ11">
        <f t="shared" si="38"/>
        <v>-0.6298</v>
      </c>
      <c r="AR11">
        <f t="shared" si="7"/>
        <v>0</v>
      </c>
      <c r="AS11" s="1">
        <f t="shared" si="8"/>
        <v>-0.08954065663999998</v>
      </c>
      <c r="AT11">
        <v>0.282</v>
      </c>
      <c r="AU11" s="1">
        <f t="shared" si="9"/>
        <v>0.23900994048000002</v>
      </c>
      <c r="AV11" s="1">
        <f t="shared" si="10"/>
        <v>0.13171964415999998</v>
      </c>
      <c r="AW11" s="1">
        <f t="shared" si="11"/>
        <v>0.18785044480000002</v>
      </c>
      <c r="AX11" s="1">
        <f t="shared" si="12"/>
        <v>-99</v>
      </c>
      <c r="AY11" s="1">
        <f t="shared" si="13"/>
        <v>-99</v>
      </c>
      <c r="AZ11" s="1">
        <f t="shared" si="14"/>
        <v>-99</v>
      </c>
      <c r="BA11" s="1">
        <f t="shared" si="15"/>
        <v>-99</v>
      </c>
      <c r="BB11">
        <f t="shared" si="39"/>
        <v>0.282</v>
      </c>
      <c r="BC11">
        <f t="shared" si="16"/>
        <v>0</v>
      </c>
      <c r="BD11" s="1">
        <f t="shared" si="17"/>
        <v>0.13171964415999998</v>
      </c>
      <c r="BE11">
        <v>-0.5555</v>
      </c>
      <c r="BF11" s="1">
        <f t="shared" si="18"/>
        <v>-0.59813574528</v>
      </c>
      <c r="BG11" s="1">
        <f t="shared" si="19"/>
        <v>-0.8004829512533335</v>
      </c>
      <c r="BH11" s="1">
        <f t="shared" si="20"/>
        <v>0.3062286890666668</v>
      </c>
      <c r="BI11" s="1">
        <f t="shared" si="21"/>
        <v>-99</v>
      </c>
      <c r="BJ11" s="1">
        <f t="shared" si="22"/>
        <v>-99</v>
      </c>
      <c r="BK11" s="1">
        <f t="shared" si="23"/>
        <v>-99</v>
      </c>
      <c r="BL11" s="1">
        <f t="shared" si="24"/>
        <v>-99</v>
      </c>
      <c r="BM11">
        <f t="shared" si="40"/>
        <v>-0.5555</v>
      </c>
      <c r="BN11">
        <f t="shared" si="25"/>
        <v>0</v>
      </c>
      <c r="BO11" s="1">
        <f t="shared" si="26"/>
        <v>-0.8004829512533335</v>
      </c>
      <c r="BP11">
        <f t="shared" si="41"/>
        <v>0</v>
      </c>
      <c r="BQ11">
        <f t="shared" si="42"/>
        <v>0</v>
      </c>
      <c r="BR11">
        <f t="shared" si="27"/>
        <v>0</v>
      </c>
      <c r="BS11">
        <f t="shared" si="43"/>
        <v>0</v>
      </c>
      <c r="BT11">
        <f t="shared" si="44"/>
        <v>0</v>
      </c>
    </row>
    <row r="12" spans="1:72" ht="12.75">
      <c r="A12">
        <v>56380</v>
      </c>
      <c r="B12" t="s">
        <v>23</v>
      </c>
      <c r="C12">
        <v>1</v>
      </c>
      <c r="D12" t="s">
        <v>24</v>
      </c>
      <c r="E12" t="s">
        <v>96</v>
      </c>
      <c r="F12">
        <v>20050913</v>
      </c>
      <c r="G12" t="s">
        <v>71</v>
      </c>
      <c r="H12" t="s">
        <v>39</v>
      </c>
      <c r="I12">
        <v>40.8</v>
      </c>
      <c r="J12">
        <v>58.1</v>
      </c>
      <c r="K12">
        <v>41.75</v>
      </c>
      <c r="L12">
        <v>-0.4701</v>
      </c>
      <c r="M12">
        <v>16.88</v>
      </c>
      <c r="N12">
        <v>-0.9459</v>
      </c>
      <c r="O12">
        <v>19.17</v>
      </c>
      <c r="P12">
        <v>0.3321</v>
      </c>
      <c r="Q12">
        <v>17.3</v>
      </c>
      <c r="R12">
        <v>-0.4907</v>
      </c>
      <c r="S12">
        <v>20070214</v>
      </c>
      <c r="T12" t="s">
        <v>29</v>
      </c>
      <c r="U12" t="s">
        <v>30</v>
      </c>
      <c r="V12" t="s">
        <v>31</v>
      </c>
      <c r="W12" t="s">
        <v>31</v>
      </c>
      <c r="X12">
        <v>-0.4701</v>
      </c>
      <c r="Y12" s="1">
        <f t="shared" si="28"/>
        <v>-0.4156809054720001</v>
      </c>
      <c r="Z12" s="1">
        <f t="shared" si="29"/>
        <v>-0.6456909444266669</v>
      </c>
      <c r="AA12" s="1">
        <f t="shared" si="30"/>
        <v>0.21948868053333354</v>
      </c>
      <c r="AB12" s="1">
        <f t="shared" si="31"/>
        <v>-99</v>
      </c>
      <c r="AC12" s="1">
        <f t="shared" si="32"/>
        <v>-99</v>
      </c>
      <c r="AD12" s="1">
        <f t="shared" si="33"/>
        <v>-99</v>
      </c>
      <c r="AE12" s="1">
        <f t="shared" si="34"/>
        <v>-99</v>
      </c>
      <c r="AF12">
        <f t="shared" si="35"/>
        <v>-0.4701</v>
      </c>
      <c r="AG12">
        <f t="shared" si="36"/>
        <v>0</v>
      </c>
      <c r="AH12" s="1">
        <f t="shared" si="37"/>
        <v>-0.6456909444266669</v>
      </c>
      <c r="AI12">
        <v>-0.9459</v>
      </c>
      <c r="AJ12" s="1">
        <f t="shared" si="0"/>
        <v>-0.32126083456000004</v>
      </c>
      <c r="AK12" s="1">
        <f t="shared" si="1"/>
        <v>-0.260812525312</v>
      </c>
      <c r="AL12" s="1">
        <f t="shared" si="2"/>
        <v>-0.85635934336</v>
      </c>
      <c r="AM12" s="1">
        <f t="shared" si="3"/>
        <v>-99</v>
      </c>
      <c r="AN12" s="1">
        <f t="shared" si="4"/>
        <v>-99</v>
      </c>
      <c r="AO12" s="1">
        <f t="shared" si="5"/>
        <v>-99</v>
      </c>
      <c r="AP12" s="1">
        <f t="shared" si="6"/>
        <v>-99</v>
      </c>
      <c r="AQ12">
        <f t="shared" si="38"/>
        <v>-0.9459</v>
      </c>
      <c r="AR12">
        <f t="shared" si="7"/>
        <v>0</v>
      </c>
      <c r="AS12" s="1">
        <f t="shared" si="8"/>
        <v>-0.260812525312</v>
      </c>
      <c r="AT12">
        <v>0.3321</v>
      </c>
      <c r="AU12" s="1">
        <f t="shared" si="9"/>
        <v>0.25762795238400005</v>
      </c>
      <c r="AV12" s="1">
        <f t="shared" si="10"/>
        <v>0.171795715328</v>
      </c>
      <c r="AW12" s="1">
        <f t="shared" si="11"/>
        <v>0.20038035584000002</v>
      </c>
      <c r="AX12" s="1">
        <f t="shared" si="12"/>
        <v>-99</v>
      </c>
      <c r="AY12" s="1">
        <f t="shared" si="13"/>
        <v>-99</v>
      </c>
      <c r="AZ12" s="1">
        <f t="shared" si="14"/>
        <v>-99</v>
      </c>
      <c r="BA12" s="1">
        <f t="shared" si="15"/>
        <v>-99</v>
      </c>
      <c r="BB12">
        <f t="shared" si="39"/>
        <v>0.3321</v>
      </c>
      <c r="BC12">
        <f t="shared" si="16"/>
        <v>0</v>
      </c>
      <c r="BD12" s="1">
        <f t="shared" si="17"/>
        <v>0.171795715328</v>
      </c>
      <c r="BE12">
        <v>-0.4907</v>
      </c>
      <c r="BF12" s="1">
        <f t="shared" si="18"/>
        <v>-0.576648596224</v>
      </c>
      <c r="BG12" s="1">
        <f t="shared" si="19"/>
        <v>-0.7385263610026668</v>
      </c>
      <c r="BH12" s="1">
        <f t="shared" si="20"/>
        <v>0.30978295125333344</v>
      </c>
      <c r="BI12" s="1">
        <f t="shared" si="21"/>
        <v>-99</v>
      </c>
      <c r="BJ12" s="1">
        <f t="shared" si="22"/>
        <v>-99</v>
      </c>
      <c r="BK12" s="1">
        <f t="shared" si="23"/>
        <v>-99</v>
      </c>
      <c r="BL12" s="1">
        <f t="shared" si="24"/>
        <v>-99</v>
      </c>
      <c r="BM12">
        <f t="shared" si="40"/>
        <v>-0.4907</v>
      </c>
      <c r="BN12">
        <f t="shared" si="25"/>
        <v>0</v>
      </c>
      <c r="BO12" s="1">
        <f t="shared" si="26"/>
        <v>-0.7385263610026668</v>
      </c>
      <c r="BP12">
        <f t="shared" si="41"/>
        <v>0</v>
      </c>
      <c r="BQ12">
        <f t="shared" si="42"/>
        <v>0</v>
      </c>
      <c r="BR12">
        <f t="shared" si="27"/>
        <v>0</v>
      </c>
      <c r="BS12">
        <f t="shared" si="43"/>
        <v>0</v>
      </c>
      <c r="BT12">
        <f t="shared" si="44"/>
        <v>0</v>
      </c>
    </row>
    <row r="13" spans="1:72" ht="12.75">
      <c r="A13">
        <v>56734</v>
      </c>
      <c r="B13" t="s">
        <v>23</v>
      </c>
      <c r="C13">
        <v>4</v>
      </c>
      <c r="D13" t="s">
        <v>24</v>
      </c>
      <c r="E13" t="s">
        <v>98</v>
      </c>
      <c r="F13">
        <v>20051022</v>
      </c>
      <c r="G13" t="s">
        <v>74</v>
      </c>
      <c r="H13" t="s">
        <v>39</v>
      </c>
      <c r="I13">
        <v>41.8</v>
      </c>
      <c r="J13">
        <v>64.1</v>
      </c>
      <c r="K13">
        <v>53.08</v>
      </c>
      <c r="L13">
        <v>0.9426</v>
      </c>
      <c r="M13">
        <v>17.21</v>
      </c>
      <c r="N13">
        <v>-0.8989</v>
      </c>
      <c r="O13">
        <v>15.42</v>
      </c>
      <c r="P13">
        <v>-0.2088</v>
      </c>
      <c r="Q13">
        <v>22.3</v>
      </c>
      <c r="R13">
        <v>-0.096</v>
      </c>
      <c r="S13">
        <v>20070214</v>
      </c>
      <c r="T13" t="s">
        <v>31</v>
      </c>
      <c r="U13" t="s">
        <v>31</v>
      </c>
      <c r="V13" t="s">
        <v>31</v>
      </c>
      <c r="W13" t="s">
        <v>31</v>
      </c>
      <c r="X13">
        <v>0.9426</v>
      </c>
      <c r="Y13" s="1">
        <f t="shared" si="28"/>
        <v>-0.14402472437760006</v>
      </c>
      <c r="Z13" s="1">
        <f t="shared" si="29"/>
        <v>-0.3280327555413335</v>
      </c>
      <c r="AA13" s="1">
        <f t="shared" si="30"/>
        <v>1.5882909444266669</v>
      </c>
      <c r="AB13" s="1">
        <f t="shared" si="31"/>
        <v>-99</v>
      </c>
      <c r="AC13" s="1">
        <f t="shared" si="32"/>
        <v>-99</v>
      </c>
      <c r="AD13" s="1">
        <f t="shared" si="33"/>
        <v>-99</v>
      </c>
      <c r="AE13" s="1">
        <f t="shared" si="34"/>
        <v>-99</v>
      </c>
      <c r="AF13">
        <f t="shared" si="35"/>
        <v>0.9426</v>
      </c>
      <c r="AG13">
        <f t="shared" si="36"/>
        <v>0</v>
      </c>
      <c r="AH13" s="1">
        <f t="shared" si="37"/>
        <v>-0.3280327555413335</v>
      </c>
      <c r="AI13">
        <v>-0.8989</v>
      </c>
      <c r="AJ13" s="1">
        <f t="shared" si="0"/>
        <v>-0.43678866764800006</v>
      </c>
      <c r="AK13" s="1">
        <f t="shared" si="1"/>
        <v>-0.38843002024960005</v>
      </c>
      <c r="AL13" s="1">
        <f t="shared" si="2"/>
        <v>-0.6380874746880001</v>
      </c>
      <c r="AM13" s="1">
        <f t="shared" si="3"/>
        <v>-99</v>
      </c>
      <c r="AN13" s="1">
        <f t="shared" si="4"/>
        <v>-99</v>
      </c>
      <c r="AO13" s="1">
        <f t="shared" si="5"/>
        <v>-99</v>
      </c>
      <c r="AP13" s="1">
        <f t="shared" si="6"/>
        <v>-99</v>
      </c>
      <c r="AQ13">
        <f t="shared" si="38"/>
        <v>-0.8989</v>
      </c>
      <c r="AR13">
        <f t="shared" si="7"/>
        <v>0</v>
      </c>
      <c r="AS13" s="1">
        <f t="shared" si="8"/>
        <v>-0.38843002024960005</v>
      </c>
      <c r="AT13">
        <v>-0.2088</v>
      </c>
      <c r="AU13" s="1">
        <f t="shared" si="9"/>
        <v>0.16434236190720003</v>
      </c>
      <c r="AV13" s="1">
        <f t="shared" si="10"/>
        <v>0.09567657226239999</v>
      </c>
      <c r="AW13" s="1">
        <f t="shared" si="11"/>
        <v>-0.380595715328</v>
      </c>
      <c r="AX13" s="1">
        <f t="shared" si="12"/>
        <v>-99</v>
      </c>
      <c r="AY13" s="1">
        <f t="shared" si="13"/>
        <v>-99</v>
      </c>
      <c r="AZ13" s="1">
        <f t="shared" si="14"/>
        <v>-99</v>
      </c>
      <c r="BA13" s="1">
        <f t="shared" si="15"/>
        <v>-99</v>
      </c>
      <c r="BB13">
        <f t="shared" si="39"/>
        <v>-0.2088</v>
      </c>
      <c r="BC13">
        <f t="shared" si="16"/>
        <v>0</v>
      </c>
      <c r="BD13" s="1">
        <f t="shared" si="17"/>
        <v>0.09567657226239999</v>
      </c>
      <c r="BE13">
        <v>-0.096</v>
      </c>
      <c r="BF13" s="1">
        <f t="shared" si="18"/>
        <v>-0.48051887697920004</v>
      </c>
      <c r="BG13" s="1">
        <f t="shared" si="19"/>
        <v>-0.6100210888021335</v>
      </c>
      <c r="BH13" s="1">
        <f t="shared" si="20"/>
        <v>0.6425263610026668</v>
      </c>
      <c r="BI13" s="1">
        <f t="shared" si="21"/>
        <v>-99</v>
      </c>
      <c r="BJ13" s="1">
        <f t="shared" si="22"/>
        <v>-99</v>
      </c>
      <c r="BK13" s="1">
        <f t="shared" si="23"/>
        <v>-99</v>
      </c>
      <c r="BL13" s="1">
        <f t="shared" si="24"/>
        <v>-99</v>
      </c>
      <c r="BM13">
        <f t="shared" si="40"/>
        <v>-0.096</v>
      </c>
      <c r="BN13">
        <f t="shared" si="25"/>
        <v>0</v>
      </c>
      <c r="BO13" s="1">
        <f t="shared" si="26"/>
        <v>-0.6100210888021335</v>
      </c>
      <c r="BP13">
        <f t="shared" si="41"/>
        <v>0</v>
      </c>
      <c r="BQ13">
        <f t="shared" si="42"/>
        <v>0</v>
      </c>
      <c r="BR13">
        <f t="shared" si="27"/>
        <v>0</v>
      </c>
      <c r="BS13">
        <f t="shared" si="43"/>
        <v>0</v>
      </c>
      <c r="BT13">
        <f t="shared" si="44"/>
        <v>0</v>
      </c>
    </row>
    <row r="14" spans="1:72" ht="12.75">
      <c r="A14">
        <v>59003</v>
      </c>
      <c r="B14" t="s">
        <v>23</v>
      </c>
      <c r="C14">
        <v>3</v>
      </c>
      <c r="D14" t="s">
        <v>24</v>
      </c>
      <c r="E14" t="s">
        <v>98</v>
      </c>
      <c r="F14">
        <v>20070313</v>
      </c>
      <c r="G14" t="s">
        <v>78</v>
      </c>
      <c r="H14">
        <v>831</v>
      </c>
      <c r="I14">
        <v>50.8</v>
      </c>
      <c r="J14">
        <v>87.2</v>
      </c>
      <c r="K14">
        <v>45.58</v>
      </c>
      <c r="L14">
        <v>0.0539</v>
      </c>
      <c r="M14">
        <v>25</v>
      </c>
      <c r="N14">
        <v>0.0013</v>
      </c>
      <c r="O14">
        <v>15.1</v>
      </c>
      <c r="P14">
        <v>-0.8793</v>
      </c>
      <c r="Q14">
        <v>36.4</v>
      </c>
      <c r="R14">
        <v>0.4116</v>
      </c>
      <c r="S14">
        <v>20080313</v>
      </c>
      <c r="T14" t="s">
        <v>31</v>
      </c>
      <c r="U14" t="s">
        <v>31</v>
      </c>
      <c r="V14" t="s">
        <v>31</v>
      </c>
      <c r="W14" t="s">
        <v>31</v>
      </c>
      <c r="X14">
        <v>0.0539</v>
      </c>
      <c r="Y14" s="1">
        <f t="shared" si="28"/>
        <v>-0.10443977950208005</v>
      </c>
      <c r="Z14" s="1">
        <f t="shared" si="29"/>
        <v>-0.2516462044330668</v>
      </c>
      <c r="AA14" s="1">
        <f t="shared" si="30"/>
        <v>0.3819327555413335</v>
      </c>
      <c r="AB14" s="1">
        <f t="shared" si="31"/>
        <v>-99</v>
      </c>
      <c r="AC14" s="1">
        <f t="shared" si="32"/>
        <v>-99</v>
      </c>
      <c r="AD14" s="1">
        <f t="shared" si="33"/>
        <v>-99</v>
      </c>
      <c r="AE14" s="1">
        <f t="shared" si="34"/>
        <v>-99</v>
      </c>
      <c r="AF14">
        <f t="shared" si="35"/>
        <v>0.0539</v>
      </c>
      <c r="AG14">
        <f t="shared" si="36"/>
        <v>0</v>
      </c>
      <c r="AH14" s="1">
        <f t="shared" si="37"/>
        <v>-0.2516462044330668</v>
      </c>
      <c r="AI14">
        <v>0.0013</v>
      </c>
      <c r="AJ14" s="1">
        <f t="shared" si="0"/>
        <v>-0.3491709341184001</v>
      </c>
      <c r="AK14" s="1">
        <f t="shared" si="1"/>
        <v>-0.3104840161996801</v>
      </c>
      <c r="AL14" s="1">
        <f t="shared" si="2"/>
        <v>0.3897300202496001</v>
      </c>
      <c r="AM14" s="1">
        <f t="shared" si="3"/>
        <v>-99</v>
      </c>
      <c r="AN14" s="1">
        <f t="shared" si="4"/>
        <v>-99</v>
      </c>
      <c r="AO14" s="1">
        <f t="shared" si="5"/>
        <v>-99</v>
      </c>
      <c r="AP14" s="1">
        <f t="shared" si="6"/>
        <v>-99</v>
      </c>
      <c r="AQ14">
        <f t="shared" si="38"/>
        <v>0.0013</v>
      </c>
      <c r="AR14">
        <f t="shared" si="7"/>
        <v>0</v>
      </c>
      <c r="AS14" s="1">
        <f t="shared" si="8"/>
        <v>-0.3104840161996801</v>
      </c>
      <c r="AT14">
        <v>-0.8793</v>
      </c>
      <c r="AU14" s="1">
        <f t="shared" si="9"/>
        <v>-0.04438611047423999</v>
      </c>
      <c r="AV14" s="1">
        <f t="shared" si="10"/>
        <v>-0.09931874219008002</v>
      </c>
      <c r="AW14" s="1">
        <f t="shared" si="11"/>
        <v>-0.9749765722624</v>
      </c>
      <c r="AX14" s="1">
        <f t="shared" si="12"/>
        <v>-99</v>
      </c>
      <c r="AY14" s="1">
        <f t="shared" si="13"/>
        <v>-99</v>
      </c>
      <c r="AZ14" s="1">
        <f t="shared" si="14"/>
        <v>-99</v>
      </c>
      <c r="BA14" s="1">
        <f t="shared" si="15"/>
        <v>-99</v>
      </c>
      <c r="BB14">
        <f t="shared" si="39"/>
        <v>-0.8793</v>
      </c>
      <c r="BC14">
        <f t="shared" si="16"/>
        <v>0</v>
      </c>
      <c r="BD14" s="1">
        <f t="shared" si="17"/>
        <v>-0.09931874219008002</v>
      </c>
      <c r="BE14">
        <v>0.4116</v>
      </c>
      <c r="BF14" s="1">
        <f t="shared" si="18"/>
        <v>-0.30209510158336006</v>
      </c>
      <c r="BG14" s="1">
        <f t="shared" si="19"/>
        <v>-0.40569687104170676</v>
      </c>
      <c r="BH14" s="1">
        <f t="shared" si="20"/>
        <v>1.0216210888021335</v>
      </c>
      <c r="BI14" s="1">
        <f t="shared" si="21"/>
        <v>-99</v>
      </c>
      <c r="BJ14" s="1">
        <f t="shared" si="22"/>
        <v>-99</v>
      </c>
      <c r="BK14" s="1">
        <f t="shared" si="23"/>
        <v>-99</v>
      </c>
      <c r="BL14" s="1">
        <f t="shared" si="24"/>
        <v>-99</v>
      </c>
      <c r="BM14">
        <f t="shared" si="40"/>
        <v>0.4116</v>
      </c>
      <c r="BN14">
        <f t="shared" si="25"/>
        <v>0</v>
      </c>
      <c r="BO14" s="1">
        <f t="shared" si="26"/>
        <v>-0.40569687104170676</v>
      </c>
      <c r="BP14">
        <f t="shared" si="41"/>
        <v>0</v>
      </c>
      <c r="BQ14">
        <f t="shared" si="42"/>
        <v>0</v>
      </c>
      <c r="BR14">
        <f t="shared" si="27"/>
        <v>0</v>
      </c>
      <c r="BS14">
        <f t="shared" si="43"/>
        <v>0</v>
      </c>
      <c r="BT14">
        <f t="shared" si="44"/>
        <v>0</v>
      </c>
    </row>
    <row r="15" spans="1:72" ht="12.75">
      <c r="A15">
        <v>62275</v>
      </c>
      <c r="B15" t="s">
        <v>23</v>
      </c>
      <c r="C15">
        <v>2</v>
      </c>
      <c r="D15" t="s">
        <v>24</v>
      </c>
      <c r="E15" t="s">
        <v>98</v>
      </c>
      <c r="F15">
        <v>20070316</v>
      </c>
      <c r="G15" t="s">
        <v>79</v>
      </c>
      <c r="H15">
        <v>831</v>
      </c>
      <c r="I15">
        <v>28.4</v>
      </c>
      <c r="J15">
        <v>61.2</v>
      </c>
      <c r="K15">
        <v>47.33</v>
      </c>
      <c r="L15">
        <v>0.2898</v>
      </c>
      <c r="M15">
        <v>21.58</v>
      </c>
      <c r="N15">
        <v>-0.4493</v>
      </c>
      <c r="O15">
        <v>15.58</v>
      </c>
      <c r="P15">
        <v>-0.7271</v>
      </c>
      <c r="Q15">
        <v>32.8</v>
      </c>
      <c r="R15">
        <v>-0.0089</v>
      </c>
      <c r="S15">
        <v>20080316</v>
      </c>
      <c r="T15" t="s">
        <v>31</v>
      </c>
      <c r="U15" t="s">
        <v>31</v>
      </c>
      <c r="V15" t="s">
        <v>31</v>
      </c>
      <c r="W15" t="s">
        <v>31</v>
      </c>
      <c r="X15">
        <v>0.2898</v>
      </c>
      <c r="Y15" s="1">
        <f t="shared" si="28"/>
        <v>-0.025591823601664045</v>
      </c>
      <c r="Z15" s="1">
        <f t="shared" si="29"/>
        <v>-0.14335696354645344</v>
      </c>
      <c r="AA15" s="1">
        <f t="shared" si="30"/>
        <v>0.5414462044330668</v>
      </c>
      <c r="AB15" s="1">
        <f t="shared" si="31"/>
        <v>-99</v>
      </c>
      <c r="AC15" s="1">
        <f t="shared" si="32"/>
        <v>-99</v>
      </c>
      <c r="AD15" s="1">
        <f t="shared" si="33"/>
        <v>-99</v>
      </c>
      <c r="AE15" s="1">
        <f t="shared" si="34"/>
        <v>-99</v>
      </c>
      <c r="AF15">
        <f t="shared" si="35"/>
        <v>0.2898</v>
      </c>
      <c r="AG15">
        <f t="shared" si="36"/>
        <v>0</v>
      </c>
      <c r="AH15" s="1">
        <f t="shared" si="37"/>
        <v>-0.14335696354645344</v>
      </c>
      <c r="AI15">
        <v>-0.4493</v>
      </c>
      <c r="AJ15" s="1">
        <f t="shared" si="0"/>
        <v>-0.3691967472947201</v>
      </c>
      <c r="AK15" s="1">
        <f t="shared" si="1"/>
        <v>-0.3382472129597441</v>
      </c>
      <c r="AL15" s="1">
        <f t="shared" si="2"/>
        <v>-0.1388159838003199</v>
      </c>
      <c r="AM15" s="1">
        <f t="shared" si="3"/>
        <v>-99</v>
      </c>
      <c r="AN15" s="1">
        <f t="shared" si="4"/>
        <v>-99</v>
      </c>
      <c r="AO15" s="1">
        <f t="shared" si="5"/>
        <v>-99</v>
      </c>
      <c r="AP15" s="1">
        <f t="shared" si="6"/>
        <v>-99</v>
      </c>
      <c r="AQ15">
        <f t="shared" si="38"/>
        <v>-0.4493</v>
      </c>
      <c r="AR15">
        <f t="shared" si="7"/>
        <v>0</v>
      </c>
      <c r="AS15" s="1">
        <f t="shared" si="8"/>
        <v>-0.3382472129597441</v>
      </c>
      <c r="AT15">
        <v>-0.7271</v>
      </c>
      <c r="AU15" s="1">
        <f t="shared" si="9"/>
        <v>-0.18092888837939197</v>
      </c>
      <c r="AV15" s="1">
        <f t="shared" si="10"/>
        <v>-0.22487499375206402</v>
      </c>
      <c r="AW15" s="1">
        <f t="shared" si="11"/>
        <v>-0.62778125780992</v>
      </c>
      <c r="AX15" s="1">
        <f t="shared" si="12"/>
        <v>-99</v>
      </c>
      <c r="AY15" s="1">
        <f t="shared" si="13"/>
        <v>-99</v>
      </c>
      <c r="AZ15" s="1">
        <f t="shared" si="14"/>
        <v>-99</v>
      </c>
      <c r="BA15" s="1">
        <f t="shared" si="15"/>
        <v>-99</v>
      </c>
      <c r="BB15">
        <f t="shared" si="39"/>
        <v>-0.7271</v>
      </c>
      <c r="BC15">
        <f t="shared" si="16"/>
        <v>0</v>
      </c>
      <c r="BD15" s="1">
        <f t="shared" si="17"/>
        <v>-0.22487499375206402</v>
      </c>
      <c r="BE15">
        <v>-0.0089</v>
      </c>
      <c r="BF15" s="1">
        <f t="shared" si="18"/>
        <v>-0.24345608126668805</v>
      </c>
      <c r="BG15" s="1">
        <f t="shared" si="19"/>
        <v>-0.32633749683336544</v>
      </c>
      <c r="BH15" s="1">
        <f t="shared" si="20"/>
        <v>0.39679687104170674</v>
      </c>
      <c r="BI15" s="1">
        <f t="shared" si="21"/>
        <v>-99</v>
      </c>
      <c r="BJ15" s="1">
        <f t="shared" si="22"/>
        <v>-99</v>
      </c>
      <c r="BK15" s="1">
        <f t="shared" si="23"/>
        <v>-99</v>
      </c>
      <c r="BL15" s="1">
        <f t="shared" si="24"/>
        <v>-99</v>
      </c>
      <c r="BM15">
        <f t="shared" si="40"/>
        <v>-0.0089</v>
      </c>
      <c r="BN15">
        <f t="shared" si="25"/>
        <v>0</v>
      </c>
      <c r="BO15" s="1">
        <f t="shared" si="26"/>
        <v>-0.32633749683336544</v>
      </c>
      <c r="BP15">
        <f t="shared" si="41"/>
        <v>0</v>
      </c>
      <c r="BQ15">
        <f t="shared" si="42"/>
        <v>0</v>
      </c>
      <c r="BR15">
        <f t="shared" si="27"/>
        <v>0</v>
      </c>
      <c r="BS15">
        <f t="shared" si="43"/>
        <v>0</v>
      </c>
      <c r="BT15">
        <f t="shared" si="44"/>
        <v>0</v>
      </c>
    </row>
    <row r="16" spans="1:72" ht="12.75">
      <c r="A16">
        <v>62592</v>
      </c>
      <c r="B16" t="s">
        <v>23</v>
      </c>
      <c r="C16">
        <v>1</v>
      </c>
      <c r="D16" t="s">
        <v>24</v>
      </c>
      <c r="E16" t="s">
        <v>98</v>
      </c>
      <c r="F16">
        <v>20070418</v>
      </c>
      <c r="G16" t="s">
        <v>81</v>
      </c>
      <c r="H16">
        <v>831</v>
      </c>
      <c r="I16">
        <v>30.6</v>
      </c>
      <c r="J16">
        <v>50.7</v>
      </c>
      <c r="K16">
        <v>46.83</v>
      </c>
      <c r="L16">
        <v>0.2224</v>
      </c>
      <c r="M16">
        <v>14</v>
      </c>
      <c r="N16">
        <v>-1.448</v>
      </c>
      <c r="O16">
        <v>12.9</v>
      </c>
      <c r="P16">
        <v>-1.6456</v>
      </c>
      <c r="Q16">
        <v>20.1</v>
      </c>
      <c r="R16">
        <v>-1.7174</v>
      </c>
      <c r="S16">
        <v>20080418</v>
      </c>
      <c r="T16" t="s">
        <v>31</v>
      </c>
      <c r="U16" t="s">
        <v>31</v>
      </c>
      <c r="V16" t="s">
        <v>31</v>
      </c>
      <c r="W16" t="s">
        <v>31</v>
      </c>
      <c r="X16">
        <v>0.2224</v>
      </c>
      <c r="Y16" s="1">
        <f t="shared" si="28"/>
        <v>0.02400654111866876</v>
      </c>
      <c r="Z16" s="1">
        <f t="shared" si="29"/>
        <v>-0.07020557083716275</v>
      </c>
      <c r="AA16" s="1">
        <f t="shared" si="30"/>
        <v>0.36575696354645343</v>
      </c>
      <c r="AB16" s="1">
        <f t="shared" si="31"/>
        <v>-99</v>
      </c>
      <c r="AC16" s="1">
        <f t="shared" si="32"/>
        <v>-99</v>
      </c>
      <c r="AD16" s="1">
        <f t="shared" si="33"/>
        <v>-99</v>
      </c>
      <c r="AE16" s="1">
        <f t="shared" si="34"/>
        <v>-99</v>
      </c>
      <c r="AF16">
        <f t="shared" si="35"/>
        <v>0.2224</v>
      </c>
      <c r="AG16">
        <f t="shared" si="36"/>
        <v>0</v>
      </c>
      <c r="AH16" s="1">
        <f t="shared" si="37"/>
        <v>-0.07020557083716275</v>
      </c>
      <c r="AI16">
        <v>-1.448</v>
      </c>
      <c r="AJ16" s="1">
        <f t="shared" si="0"/>
        <v>-0.584957397835776</v>
      </c>
      <c r="AK16" s="1">
        <f t="shared" si="1"/>
        <v>-0.5601977703677953</v>
      </c>
      <c r="AL16" s="1">
        <f t="shared" si="2"/>
        <v>-1.109752787040256</v>
      </c>
      <c r="AM16" s="1">
        <f t="shared" si="3"/>
        <v>-99</v>
      </c>
      <c r="AN16" s="1">
        <f t="shared" si="4"/>
        <v>-99</v>
      </c>
      <c r="AO16" s="1">
        <f t="shared" si="5"/>
        <v>-99</v>
      </c>
      <c r="AP16" s="1">
        <f t="shared" si="6"/>
        <v>-99</v>
      </c>
      <c r="AQ16">
        <f t="shared" si="38"/>
        <v>-1.448</v>
      </c>
      <c r="AR16">
        <f t="shared" si="7"/>
        <v>0</v>
      </c>
      <c r="AS16" s="1">
        <f t="shared" si="8"/>
        <v>-0.5601977703677953</v>
      </c>
      <c r="AT16">
        <v>-1.6456</v>
      </c>
      <c r="AU16" s="1">
        <f t="shared" si="9"/>
        <v>-0.4738631107035136</v>
      </c>
      <c r="AV16" s="1">
        <f t="shared" si="10"/>
        <v>-0.5090199950016512</v>
      </c>
      <c r="AW16" s="1">
        <f t="shared" si="11"/>
        <v>-1.420725006247936</v>
      </c>
      <c r="AX16" s="1">
        <f t="shared" si="12"/>
        <v>-99</v>
      </c>
      <c r="AY16" s="1">
        <f t="shared" si="13"/>
        <v>-99</v>
      </c>
      <c r="AZ16" s="1">
        <f t="shared" si="14"/>
        <v>-99</v>
      </c>
      <c r="BA16" s="1">
        <f t="shared" si="15"/>
        <v>-99</v>
      </c>
      <c r="BB16">
        <f t="shared" si="39"/>
        <v>-1.6456</v>
      </c>
      <c r="BC16">
        <f t="shared" si="16"/>
        <v>0</v>
      </c>
      <c r="BD16" s="1">
        <f t="shared" si="17"/>
        <v>-0.5090199950016512</v>
      </c>
      <c r="BE16">
        <v>-1.7174</v>
      </c>
      <c r="BF16" s="1">
        <f t="shared" si="18"/>
        <v>-0.5382448650133504</v>
      </c>
      <c r="BG16" s="1">
        <f t="shared" si="19"/>
        <v>-0.6045499974666924</v>
      </c>
      <c r="BH16" s="1">
        <f t="shared" si="20"/>
        <v>-1.3910625031666346</v>
      </c>
      <c r="BI16" s="1">
        <f t="shared" si="21"/>
        <v>-99</v>
      </c>
      <c r="BJ16" s="1">
        <f t="shared" si="22"/>
        <v>-99</v>
      </c>
      <c r="BK16" s="1">
        <f t="shared" si="23"/>
        <v>-99</v>
      </c>
      <c r="BL16" s="1">
        <f t="shared" si="24"/>
        <v>-99</v>
      </c>
      <c r="BM16">
        <f t="shared" si="40"/>
        <v>-1.7174</v>
      </c>
      <c r="BN16">
        <f t="shared" si="25"/>
        <v>0</v>
      </c>
      <c r="BO16" s="1">
        <f t="shared" si="26"/>
        <v>-0.6045499974666924</v>
      </c>
      <c r="BP16">
        <f t="shared" si="41"/>
        <v>0</v>
      </c>
      <c r="BQ16">
        <f t="shared" si="42"/>
        <v>0</v>
      </c>
      <c r="BR16">
        <f t="shared" si="27"/>
        <v>0</v>
      </c>
      <c r="BS16">
        <f t="shared" si="43"/>
        <v>0</v>
      </c>
      <c r="BT16">
        <f t="shared" si="44"/>
        <v>0</v>
      </c>
    </row>
    <row r="17" spans="1:72" ht="12.75">
      <c r="A17">
        <v>66764</v>
      </c>
      <c r="B17" t="s">
        <v>23</v>
      </c>
      <c r="C17">
        <v>2</v>
      </c>
      <c r="D17" t="s">
        <v>24</v>
      </c>
      <c r="E17" t="s">
        <v>98</v>
      </c>
      <c r="F17">
        <v>20080510</v>
      </c>
      <c r="G17" t="s">
        <v>83</v>
      </c>
      <c r="H17" t="s">
        <v>84</v>
      </c>
      <c r="I17">
        <v>55.6</v>
      </c>
      <c r="J17">
        <v>84.6</v>
      </c>
      <c r="K17">
        <v>49.12</v>
      </c>
      <c r="L17">
        <v>0.5254</v>
      </c>
      <c r="M17">
        <v>21.54</v>
      </c>
      <c r="N17">
        <v>-0.0418</v>
      </c>
      <c r="O17">
        <v>26.79</v>
      </c>
      <c r="P17">
        <v>1.3973</v>
      </c>
      <c r="Q17">
        <v>29</v>
      </c>
      <c r="R17">
        <v>-0.1733</v>
      </c>
      <c r="S17">
        <v>20090510</v>
      </c>
      <c r="T17" t="s">
        <v>31</v>
      </c>
      <c r="U17" t="s">
        <v>31</v>
      </c>
      <c r="V17" t="s">
        <v>31</v>
      </c>
      <c r="W17" t="s">
        <v>31</v>
      </c>
      <c r="X17">
        <v>0.5254</v>
      </c>
      <c r="Y17" s="1">
        <f t="shared" si="28"/>
        <v>0.12428523289493501</v>
      </c>
      <c r="Z17" s="1">
        <f t="shared" si="29"/>
        <v>0.0489155433302698</v>
      </c>
      <c r="AA17" s="1">
        <f t="shared" si="30"/>
        <v>0.5956055708371627</v>
      </c>
      <c r="AB17" s="1">
        <f t="shared" si="31"/>
        <v>-99</v>
      </c>
      <c r="AC17" s="1">
        <f t="shared" si="32"/>
        <v>-99</v>
      </c>
      <c r="AD17" s="1">
        <f t="shared" si="33"/>
        <v>-99</v>
      </c>
      <c r="AE17" s="1">
        <f t="shared" si="34"/>
        <v>-99</v>
      </c>
      <c r="AF17">
        <f t="shared" si="35"/>
        <v>0.5254</v>
      </c>
      <c r="AG17">
        <f t="shared" si="36"/>
        <v>0</v>
      </c>
      <c r="AH17" s="1">
        <f t="shared" si="37"/>
        <v>0.0489155433302698</v>
      </c>
      <c r="AI17">
        <v>-0.0418</v>
      </c>
      <c r="AJ17" s="1">
        <f t="shared" si="0"/>
        <v>-0.47632591826862086</v>
      </c>
      <c r="AK17" s="1">
        <f t="shared" si="1"/>
        <v>-0.4565182162942362</v>
      </c>
      <c r="AL17" s="1">
        <f t="shared" si="2"/>
        <v>0.5183977703677953</v>
      </c>
      <c r="AM17" s="1">
        <f t="shared" si="3"/>
        <v>-99</v>
      </c>
      <c r="AN17" s="1">
        <f t="shared" si="4"/>
        <v>-99</v>
      </c>
      <c r="AO17" s="1">
        <f t="shared" si="5"/>
        <v>-99</v>
      </c>
      <c r="AP17" s="1">
        <f t="shared" si="6"/>
        <v>-99</v>
      </c>
      <c r="AQ17">
        <f t="shared" si="38"/>
        <v>-0.0418</v>
      </c>
      <c r="AR17">
        <f t="shared" si="7"/>
        <v>0</v>
      </c>
      <c r="AS17" s="1">
        <f t="shared" si="8"/>
        <v>-0.4565182162942362</v>
      </c>
      <c r="AT17">
        <v>1.3973</v>
      </c>
      <c r="AU17" s="1">
        <f t="shared" si="9"/>
        <v>-0.09963048856281093</v>
      </c>
      <c r="AV17" s="1">
        <f t="shared" si="10"/>
        <v>-0.12775599600132098</v>
      </c>
      <c r="AW17" s="1">
        <f t="shared" si="11"/>
        <v>1.9063199950016512</v>
      </c>
      <c r="AX17" s="1">
        <f t="shared" si="12"/>
        <v>-99</v>
      </c>
      <c r="AY17" s="1">
        <f t="shared" si="13"/>
        <v>-99</v>
      </c>
      <c r="AZ17" s="1">
        <f t="shared" si="14"/>
        <v>-99</v>
      </c>
      <c r="BA17" s="1">
        <f t="shared" si="15"/>
        <v>1.9063199950016512</v>
      </c>
      <c r="BB17">
        <f t="shared" si="39"/>
        <v>1.3973</v>
      </c>
      <c r="BC17">
        <f t="shared" si="16"/>
        <v>0</v>
      </c>
      <c r="BD17" s="1">
        <f t="shared" si="17"/>
        <v>-0.12775599600132098</v>
      </c>
      <c r="BE17">
        <v>-0.1733</v>
      </c>
      <c r="BF17" s="1">
        <f t="shared" si="18"/>
        <v>-0.4652558920106804</v>
      </c>
      <c r="BG17" s="1">
        <f t="shared" si="19"/>
        <v>-0.5182999979733539</v>
      </c>
      <c r="BH17" s="1">
        <f t="shared" si="20"/>
        <v>0.43124999746669235</v>
      </c>
      <c r="BI17" s="1">
        <f t="shared" si="21"/>
        <v>-99</v>
      </c>
      <c r="BJ17" s="1">
        <f t="shared" si="22"/>
        <v>-99</v>
      </c>
      <c r="BK17" s="1">
        <f t="shared" si="23"/>
        <v>-99</v>
      </c>
      <c r="BL17" s="1">
        <f t="shared" si="24"/>
        <v>-99</v>
      </c>
      <c r="BM17">
        <f t="shared" si="40"/>
        <v>-0.1733</v>
      </c>
      <c r="BN17">
        <f t="shared" si="25"/>
        <v>0</v>
      </c>
      <c r="BO17" s="1">
        <f t="shared" si="26"/>
        <v>-0.5182999979733539</v>
      </c>
      <c r="BP17">
        <f t="shared" si="41"/>
        <v>0</v>
      </c>
      <c r="BQ17">
        <f t="shared" si="42"/>
        <v>0</v>
      </c>
      <c r="BR17">
        <f t="shared" si="27"/>
        <v>1</v>
      </c>
      <c r="BS17">
        <f t="shared" si="43"/>
        <v>0</v>
      </c>
      <c r="BT17">
        <f t="shared" si="44"/>
        <v>0</v>
      </c>
    </row>
    <row r="18" spans="1:72" ht="12.75">
      <c r="A18">
        <v>66885</v>
      </c>
      <c r="B18" t="s">
        <v>23</v>
      </c>
      <c r="C18">
        <v>2</v>
      </c>
      <c r="D18" t="s">
        <v>24</v>
      </c>
      <c r="E18" t="s">
        <v>98</v>
      </c>
      <c r="F18">
        <v>20090913</v>
      </c>
      <c r="G18" t="s">
        <v>87</v>
      </c>
      <c r="H18" t="s">
        <v>84</v>
      </c>
      <c r="I18">
        <v>44.8</v>
      </c>
      <c r="J18">
        <v>79.2</v>
      </c>
      <c r="K18">
        <v>50.17</v>
      </c>
      <c r="L18">
        <v>0.7034</v>
      </c>
      <c r="M18">
        <v>23.25</v>
      </c>
      <c r="N18">
        <v>0.1749</v>
      </c>
      <c r="O18">
        <v>20.17</v>
      </c>
      <c r="P18">
        <v>0.4186</v>
      </c>
      <c r="Q18">
        <v>34.4</v>
      </c>
      <c r="R18">
        <v>0.4989</v>
      </c>
      <c r="S18">
        <v>20100913</v>
      </c>
      <c r="T18" t="s">
        <v>31</v>
      </c>
      <c r="U18" t="s">
        <v>31</v>
      </c>
      <c r="V18" t="s">
        <v>31</v>
      </c>
      <c r="W18" t="s">
        <v>31</v>
      </c>
      <c r="X18">
        <v>0.7034</v>
      </c>
      <c r="Y18" s="1">
        <f t="shared" si="28"/>
        <v>0.24010818631594802</v>
      </c>
      <c r="Z18" s="1">
        <f t="shared" si="29"/>
        <v>0.17981243466421584</v>
      </c>
      <c r="AA18" s="1">
        <f t="shared" si="30"/>
        <v>0.6544844566697302</v>
      </c>
      <c r="AB18" s="1">
        <f t="shared" si="31"/>
        <v>-99</v>
      </c>
      <c r="AC18" s="1">
        <f t="shared" si="32"/>
        <v>-99</v>
      </c>
      <c r="AD18" s="1">
        <f t="shared" si="33"/>
        <v>-99</v>
      </c>
      <c r="AE18" s="1">
        <f t="shared" si="34"/>
        <v>-99</v>
      </c>
      <c r="AF18">
        <f t="shared" si="35"/>
        <v>0.7034</v>
      </c>
      <c r="AG18">
        <f t="shared" si="36"/>
        <v>0</v>
      </c>
      <c r="AH18" s="1">
        <f t="shared" si="37"/>
        <v>0.17981243466421584</v>
      </c>
      <c r="AI18">
        <v>0.1749</v>
      </c>
      <c r="AJ18" s="1">
        <f t="shared" si="0"/>
        <v>-0.3460807346148967</v>
      </c>
      <c r="AK18" s="1">
        <f t="shared" si="1"/>
        <v>-0.330234573035389</v>
      </c>
      <c r="AL18" s="1">
        <f t="shared" si="2"/>
        <v>0.6314182162942362</v>
      </c>
      <c r="AM18" s="1">
        <f t="shared" si="3"/>
        <v>-99</v>
      </c>
      <c r="AN18" s="1">
        <f t="shared" si="4"/>
        <v>-99</v>
      </c>
      <c r="AO18" s="1">
        <f t="shared" si="5"/>
        <v>-99</v>
      </c>
      <c r="AP18" s="1">
        <f t="shared" si="6"/>
        <v>-99</v>
      </c>
      <c r="AQ18">
        <f t="shared" si="38"/>
        <v>0.1749</v>
      </c>
      <c r="AR18">
        <f t="shared" si="7"/>
        <v>0</v>
      </c>
      <c r="AS18" s="1">
        <f t="shared" si="8"/>
        <v>-0.330234573035389</v>
      </c>
      <c r="AT18">
        <v>0.4186</v>
      </c>
      <c r="AU18" s="1">
        <f t="shared" si="9"/>
        <v>0.00401560914975127</v>
      </c>
      <c r="AV18" s="1">
        <f t="shared" si="10"/>
        <v>-0.018484796801056774</v>
      </c>
      <c r="AW18" s="1">
        <f t="shared" si="11"/>
        <v>0.546355996001321</v>
      </c>
      <c r="AX18" s="1">
        <f t="shared" si="12"/>
        <v>-99</v>
      </c>
      <c r="AY18" s="1">
        <f t="shared" si="13"/>
        <v>-99</v>
      </c>
      <c r="AZ18" s="1">
        <f t="shared" si="14"/>
        <v>-99</v>
      </c>
      <c r="BA18" s="1">
        <f t="shared" si="15"/>
        <v>-99</v>
      </c>
      <c r="BB18">
        <f t="shared" si="39"/>
        <v>0.4186</v>
      </c>
      <c r="BC18">
        <f t="shared" si="16"/>
        <v>0</v>
      </c>
      <c r="BD18" s="1">
        <f t="shared" si="17"/>
        <v>-0.018484796801056774</v>
      </c>
      <c r="BE18">
        <v>0.4989</v>
      </c>
      <c r="BF18" s="1">
        <f t="shared" si="18"/>
        <v>-0.27242471360854437</v>
      </c>
      <c r="BG18" s="1">
        <f t="shared" si="19"/>
        <v>-0.31485999837868317</v>
      </c>
      <c r="BH18" s="1">
        <f t="shared" si="20"/>
        <v>1.017199997973354</v>
      </c>
      <c r="BI18" s="1">
        <f t="shared" si="21"/>
        <v>-99</v>
      </c>
      <c r="BJ18" s="1">
        <f t="shared" si="22"/>
        <v>-99</v>
      </c>
      <c r="BK18" s="1">
        <f t="shared" si="23"/>
        <v>-99</v>
      </c>
      <c r="BL18" s="1">
        <f t="shared" si="24"/>
        <v>-99</v>
      </c>
      <c r="BM18">
        <f t="shared" si="40"/>
        <v>0.4989</v>
      </c>
      <c r="BN18">
        <f t="shared" si="25"/>
        <v>0</v>
      </c>
      <c r="BO18" s="1">
        <f t="shared" si="26"/>
        <v>-0.31485999837868317</v>
      </c>
      <c r="BP18">
        <f t="shared" si="41"/>
        <v>0</v>
      </c>
      <c r="BQ18">
        <f t="shared" si="42"/>
        <v>0</v>
      </c>
      <c r="BR18">
        <f t="shared" si="27"/>
        <v>0</v>
      </c>
      <c r="BS18">
        <f t="shared" si="43"/>
        <v>0</v>
      </c>
      <c r="BT18">
        <f t="shared" si="44"/>
        <v>0</v>
      </c>
    </row>
    <row r="19" spans="1:72" ht="12.75">
      <c r="A19">
        <v>55740</v>
      </c>
      <c r="B19" t="s">
        <v>42</v>
      </c>
      <c r="C19">
        <v>1</v>
      </c>
      <c r="D19" t="s">
        <v>24</v>
      </c>
      <c r="E19" t="s">
        <v>96</v>
      </c>
      <c r="F19">
        <v>20050611</v>
      </c>
      <c r="G19" t="s">
        <v>43</v>
      </c>
      <c r="H19" t="s">
        <v>26</v>
      </c>
      <c r="I19">
        <v>44.1</v>
      </c>
      <c r="J19">
        <v>60.1</v>
      </c>
      <c r="K19">
        <v>39</v>
      </c>
      <c r="L19">
        <v>1.1131</v>
      </c>
      <c r="M19">
        <v>29.5</v>
      </c>
      <c r="N19">
        <v>0.5238</v>
      </c>
      <c r="O19">
        <v>17.25</v>
      </c>
      <c r="P19">
        <v>0.6943</v>
      </c>
      <c r="Q19">
        <v>16</v>
      </c>
      <c r="R19">
        <v>0.2287</v>
      </c>
      <c r="S19" t="s">
        <v>27</v>
      </c>
      <c r="T19" t="s">
        <v>28</v>
      </c>
      <c r="U19" t="s">
        <v>29</v>
      </c>
      <c r="V19" t="s">
        <v>30</v>
      </c>
      <c r="W19" t="s">
        <v>31</v>
      </c>
      <c r="X19">
        <v>1.1131</v>
      </c>
      <c r="Y19" s="1">
        <f t="shared" si="28"/>
        <v>0.22262</v>
      </c>
      <c r="Z19" s="1">
        <f t="shared" si="29"/>
        <v>0.5025133333333334</v>
      </c>
      <c r="AA19" s="1">
        <f t="shared" si="30"/>
        <v>0.7632333333333332</v>
      </c>
      <c r="AB19" s="1">
        <f t="shared" si="31"/>
        <v>-99</v>
      </c>
      <c r="AC19" s="1">
        <f t="shared" si="32"/>
        <v>-99</v>
      </c>
      <c r="AD19" s="1">
        <f t="shared" si="33"/>
        <v>-99</v>
      </c>
      <c r="AE19" s="1">
        <f t="shared" si="34"/>
        <v>-99</v>
      </c>
      <c r="AF19">
        <f t="shared" si="35"/>
        <v>1.1131</v>
      </c>
      <c r="AG19">
        <f t="shared" si="36"/>
        <v>0</v>
      </c>
      <c r="AH19" s="1">
        <f t="shared" si="37"/>
        <v>0.5025133333333334</v>
      </c>
      <c r="AI19">
        <v>0.5238</v>
      </c>
      <c r="AJ19" s="1">
        <f t="shared" si="0"/>
        <v>0.10476000000000002</v>
      </c>
      <c r="AK19" s="1">
        <f t="shared" si="1"/>
        <v>1.0085466666666667</v>
      </c>
      <c r="AL19" s="1">
        <f t="shared" si="2"/>
        <v>-0.6059333333333332</v>
      </c>
      <c r="AM19" s="1">
        <f t="shared" si="3"/>
        <v>-99</v>
      </c>
      <c r="AN19" s="1">
        <f t="shared" si="4"/>
        <v>-99</v>
      </c>
      <c r="AO19" s="1">
        <f t="shared" si="5"/>
        <v>-99</v>
      </c>
      <c r="AP19" s="1">
        <f t="shared" si="6"/>
        <v>-99</v>
      </c>
      <c r="AQ19">
        <f t="shared" si="38"/>
        <v>0.5238</v>
      </c>
      <c r="AR19">
        <f t="shared" si="7"/>
        <v>0</v>
      </c>
      <c r="AS19" s="1">
        <f t="shared" si="8"/>
        <v>1.0085466666666667</v>
      </c>
      <c r="AT19">
        <v>0.6943</v>
      </c>
      <c r="AU19" s="1">
        <f t="shared" si="9"/>
        <v>0.13886</v>
      </c>
      <c r="AV19" s="1">
        <f t="shared" si="10"/>
        <v>0.21376666666666666</v>
      </c>
      <c r="AW19" s="1">
        <f t="shared" si="11"/>
        <v>0.6006666666666667</v>
      </c>
      <c r="AX19" s="1">
        <f t="shared" si="12"/>
        <v>-99</v>
      </c>
      <c r="AY19" s="1">
        <f t="shared" si="13"/>
        <v>-99</v>
      </c>
      <c r="AZ19" s="1">
        <f t="shared" si="14"/>
        <v>-99</v>
      </c>
      <c r="BA19" s="1">
        <f t="shared" si="15"/>
        <v>-99</v>
      </c>
      <c r="BB19">
        <f t="shared" si="39"/>
        <v>0.6943</v>
      </c>
      <c r="BC19">
        <f t="shared" si="16"/>
        <v>0</v>
      </c>
      <c r="BD19" s="1">
        <f t="shared" si="17"/>
        <v>0.21376666666666666</v>
      </c>
      <c r="BE19">
        <v>0.2287</v>
      </c>
      <c r="BF19" s="1">
        <f t="shared" si="18"/>
        <v>0.04574</v>
      </c>
      <c r="BG19" s="1">
        <f t="shared" si="19"/>
        <v>-0.017619999999999997</v>
      </c>
      <c r="BH19" s="1">
        <f t="shared" si="20"/>
        <v>0.30789999999999995</v>
      </c>
      <c r="BI19" s="1">
        <f t="shared" si="21"/>
        <v>-99</v>
      </c>
      <c r="BJ19" s="1">
        <f t="shared" si="22"/>
        <v>-99</v>
      </c>
      <c r="BK19" s="1">
        <f t="shared" si="23"/>
        <v>-99</v>
      </c>
      <c r="BL19" s="1">
        <f t="shared" si="24"/>
        <v>-99</v>
      </c>
      <c r="BM19">
        <f t="shared" si="40"/>
        <v>0.2287</v>
      </c>
      <c r="BN19">
        <f t="shared" si="25"/>
        <v>0</v>
      </c>
      <c r="BO19" s="1">
        <f t="shared" si="26"/>
        <v>-0.017619999999999997</v>
      </c>
      <c r="BP19">
        <f t="shared" si="41"/>
        <v>0</v>
      </c>
      <c r="BQ19">
        <f t="shared" si="42"/>
        <v>0</v>
      </c>
      <c r="BR19">
        <f t="shared" si="27"/>
        <v>0</v>
      </c>
      <c r="BS19">
        <f t="shared" si="43"/>
        <v>0</v>
      </c>
      <c r="BT19">
        <f t="shared" si="44"/>
        <v>0</v>
      </c>
    </row>
    <row r="20" spans="1:72" ht="12.75">
      <c r="A20">
        <v>56272</v>
      </c>
      <c r="B20" t="s">
        <v>42</v>
      </c>
      <c r="C20">
        <v>1</v>
      </c>
      <c r="D20" t="s">
        <v>24</v>
      </c>
      <c r="E20" t="s">
        <v>96</v>
      </c>
      <c r="F20">
        <v>20050714</v>
      </c>
      <c r="G20" t="s">
        <v>46</v>
      </c>
      <c r="H20" t="s">
        <v>39</v>
      </c>
      <c r="I20">
        <v>36.3</v>
      </c>
      <c r="J20">
        <v>63.1</v>
      </c>
      <c r="K20">
        <v>41.96</v>
      </c>
      <c r="L20">
        <v>-0.4439</v>
      </c>
      <c r="M20">
        <v>35.62</v>
      </c>
      <c r="N20">
        <v>1.7236</v>
      </c>
      <c r="O20">
        <v>12.5</v>
      </c>
      <c r="P20">
        <v>-0.7305</v>
      </c>
      <c r="Q20">
        <v>26.8</v>
      </c>
      <c r="R20">
        <v>0.2226</v>
      </c>
      <c r="S20" t="s">
        <v>27</v>
      </c>
      <c r="T20" t="s">
        <v>47</v>
      </c>
      <c r="U20" t="s">
        <v>29</v>
      </c>
      <c r="V20" t="s">
        <v>30</v>
      </c>
      <c r="W20" t="s">
        <v>31</v>
      </c>
      <c r="X20">
        <v>-0.4439</v>
      </c>
      <c r="Y20" s="1">
        <f t="shared" si="28"/>
        <v>0.08931600000000002</v>
      </c>
      <c r="Z20" s="1">
        <f t="shared" si="29"/>
        <v>0.3132306666666667</v>
      </c>
      <c r="AA20" s="1">
        <f t="shared" si="30"/>
        <v>-0.9464133333333333</v>
      </c>
      <c r="AB20" s="1">
        <f t="shared" si="31"/>
        <v>-99</v>
      </c>
      <c r="AC20" s="1">
        <f t="shared" si="32"/>
        <v>-99</v>
      </c>
      <c r="AD20" s="1">
        <f t="shared" si="33"/>
        <v>-99</v>
      </c>
      <c r="AE20" s="1">
        <f t="shared" si="34"/>
        <v>-99</v>
      </c>
      <c r="AF20">
        <f t="shared" si="35"/>
        <v>-0.4439</v>
      </c>
      <c r="AG20">
        <f t="shared" si="36"/>
        <v>0</v>
      </c>
      <c r="AH20" s="1">
        <f t="shared" si="37"/>
        <v>0.3132306666666667</v>
      </c>
      <c r="AI20">
        <v>1.7236</v>
      </c>
      <c r="AJ20" s="1">
        <f t="shared" si="0"/>
        <v>0.428528</v>
      </c>
      <c r="AK20" s="1">
        <f t="shared" si="1"/>
        <v>1.1515573333333333</v>
      </c>
      <c r="AL20" s="1">
        <f t="shared" si="2"/>
        <v>0.7150533333333333</v>
      </c>
      <c r="AM20" s="1">
        <f t="shared" si="3"/>
        <v>-99</v>
      </c>
      <c r="AN20" s="1">
        <f t="shared" si="4"/>
        <v>-99</v>
      </c>
      <c r="AO20" s="1">
        <f t="shared" si="5"/>
        <v>-99</v>
      </c>
      <c r="AP20" s="1">
        <f t="shared" si="6"/>
        <v>-99</v>
      </c>
      <c r="AQ20">
        <f t="shared" si="38"/>
        <v>1.7236</v>
      </c>
      <c r="AR20">
        <f t="shared" si="7"/>
        <v>0</v>
      </c>
      <c r="AS20" s="1">
        <f t="shared" si="8"/>
        <v>1.1515573333333333</v>
      </c>
      <c r="AT20">
        <v>-0.7305</v>
      </c>
      <c r="AU20" s="1">
        <f t="shared" si="9"/>
        <v>-0.03501199999999999</v>
      </c>
      <c r="AV20" s="1">
        <f t="shared" si="10"/>
        <v>0.024913333333333343</v>
      </c>
      <c r="AW20" s="1">
        <f t="shared" si="11"/>
        <v>-0.9442666666666667</v>
      </c>
      <c r="AX20" s="1">
        <f t="shared" si="12"/>
        <v>-99</v>
      </c>
      <c r="AY20" s="1">
        <f t="shared" si="13"/>
        <v>-99</v>
      </c>
      <c r="AZ20" s="1">
        <f t="shared" si="14"/>
        <v>-99</v>
      </c>
      <c r="BA20" s="1">
        <f t="shared" si="15"/>
        <v>-99</v>
      </c>
      <c r="BB20">
        <f t="shared" si="39"/>
        <v>-0.7305</v>
      </c>
      <c r="BC20">
        <f t="shared" si="16"/>
        <v>0</v>
      </c>
      <c r="BD20" s="1">
        <f t="shared" si="17"/>
        <v>0.024913333333333343</v>
      </c>
      <c r="BE20">
        <v>0.2226</v>
      </c>
      <c r="BF20" s="1">
        <f t="shared" si="18"/>
        <v>0.08111200000000002</v>
      </c>
      <c r="BG20" s="1">
        <f t="shared" si="19"/>
        <v>0.030424000000000007</v>
      </c>
      <c r="BH20" s="1">
        <f t="shared" si="20"/>
        <v>0.24022</v>
      </c>
      <c r="BI20" s="1">
        <f t="shared" si="21"/>
        <v>-99</v>
      </c>
      <c r="BJ20" s="1">
        <f t="shared" si="22"/>
        <v>-99</v>
      </c>
      <c r="BK20" s="1">
        <f t="shared" si="23"/>
        <v>-99</v>
      </c>
      <c r="BL20" s="1">
        <f t="shared" si="24"/>
        <v>-99</v>
      </c>
      <c r="BM20">
        <f t="shared" si="40"/>
        <v>0.2226</v>
      </c>
      <c r="BN20">
        <f t="shared" si="25"/>
        <v>0</v>
      </c>
      <c r="BO20" s="1">
        <f t="shared" si="26"/>
        <v>0.030424000000000007</v>
      </c>
      <c r="BP20">
        <f t="shared" si="41"/>
        <v>0</v>
      </c>
      <c r="BQ20">
        <f t="shared" si="42"/>
        <v>0</v>
      </c>
      <c r="BR20">
        <f t="shared" si="27"/>
        <v>0</v>
      </c>
      <c r="BS20">
        <f t="shared" si="43"/>
        <v>0</v>
      </c>
      <c r="BT20">
        <f t="shared" si="44"/>
        <v>0</v>
      </c>
    </row>
    <row r="21" spans="1:72" ht="12.75">
      <c r="A21">
        <v>56384</v>
      </c>
      <c r="B21" t="s">
        <v>42</v>
      </c>
      <c r="C21">
        <v>1</v>
      </c>
      <c r="D21" t="s">
        <v>24</v>
      </c>
      <c r="E21" t="s">
        <v>96</v>
      </c>
      <c r="F21">
        <v>20050812</v>
      </c>
      <c r="G21" t="s">
        <v>57</v>
      </c>
      <c r="H21" t="s">
        <v>54</v>
      </c>
      <c r="I21">
        <v>36</v>
      </c>
      <c r="J21">
        <v>68.5</v>
      </c>
      <c r="K21">
        <v>48</v>
      </c>
      <c r="L21">
        <v>0.3804</v>
      </c>
      <c r="M21">
        <v>29.54</v>
      </c>
      <c r="N21">
        <v>1.1418</v>
      </c>
      <c r="O21">
        <v>11.46</v>
      </c>
      <c r="P21">
        <v>0.3171</v>
      </c>
      <c r="Q21">
        <v>32.5</v>
      </c>
      <c r="R21">
        <v>-0.6889</v>
      </c>
      <c r="S21" t="s">
        <v>27</v>
      </c>
      <c r="T21" t="s">
        <v>58</v>
      </c>
      <c r="U21" t="s">
        <v>29</v>
      </c>
      <c r="V21" t="s">
        <v>30</v>
      </c>
      <c r="W21" t="s">
        <v>31</v>
      </c>
      <c r="X21">
        <v>0.3804</v>
      </c>
      <c r="Y21" s="1">
        <f t="shared" si="28"/>
        <v>0.14753280000000002</v>
      </c>
      <c r="Z21" s="1">
        <f t="shared" si="29"/>
        <v>0.32666453333333334</v>
      </c>
      <c r="AA21" s="1">
        <f t="shared" si="30"/>
        <v>0.0671693333333333</v>
      </c>
      <c r="AB21" s="1">
        <f t="shared" si="31"/>
        <v>-99</v>
      </c>
      <c r="AC21" s="1">
        <f t="shared" si="32"/>
        <v>-99</v>
      </c>
      <c r="AD21" s="1">
        <f t="shared" si="33"/>
        <v>-99</v>
      </c>
      <c r="AE21" s="1">
        <f t="shared" si="34"/>
        <v>-99</v>
      </c>
      <c r="AF21">
        <f t="shared" si="35"/>
        <v>0.3804</v>
      </c>
      <c r="AG21">
        <f t="shared" si="36"/>
        <v>0</v>
      </c>
      <c r="AH21" s="1">
        <f t="shared" si="37"/>
        <v>0.32666453333333334</v>
      </c>
      <c r="AI21">
        <v>1.1418</v>
      </c>
      <c r="AJ21" s="1">
        <f t="shared" si="0"/>
        <v>0.5711824000000001</v>
      </c>
      <c r="AK21" s="1">
        <f t="shared" si="1"/>
        <v>1.1496058666666666</v>
      </c>
      <c r="AL21" s="1">
        <f t="shared" si="2"/>
        <v>-0.009757333333333396</v>
      </c>
      <c r="AM21" s="1">
        <f t="shared" si="3"/>
        <v>-99</v>
      </c>
      <c r="AN21" s="1">
        <f t="shared" si="4"/>
        <v>-99</v>
      </c>
      <c r="AO21" s="1">
        <f t="shared" si="5"/>
        <v>-99</v>
      </c>
      <c r="AP21" s="1">
        <f t="shared" si="6"/>
        <v>-99</v>
      </c>
      <c r="AQ21">
        <f t="shared" si="38"/>
        <v>1.1418</v>
      </c>
      <c r="AR21">
        <f t="shared" si="7"/>
        <v>0</v>
      </c>
      <c r="AS21" s="1">
        <f t="shared" si="8"/>
        <v>1.1496058666666666</v>
      </c>
      <c r="AT21">
        <v>0.3171</v>
      </c>
      <c r="AU21" s="1">
        <f t="shared" si="9"/>
        <v>0.03541040000000001</v>
      </c>
      <c r="AV21" s="1">
        <f t="shared" si="10"/>
        <v>0.08335066666666668</v>
      </c>
      <c r="AW21" s="1">
        <f t="shared" si="11"/>
        <v>0.29218666666666665</v>
      </c>
      <c r="AX21" s="1">
        <f t="shared" si="12"/>
        <v>-99</v>
      </c>
      <c r="AY21" s="1">
        <f t="shared" si="13"/>
        <v>-99</v>
      </c>
      <c r="AZ21" s="1">
        <f t="shared" si="14"/>
        <v>-99</v>
      </c>
      <c r="BA21" s="1">
        <f t="shared" si="15"/>
        <v>-99</v>
      </c>
      <c r="BB21">
        <f t="shared" si="39"/>
        <v>0.3171</v>
      </c>
      <c r="BC21">
        <f t="shared" si="16"/>
        <v>0</v>
      </c>
      <c r="BD21" s="1">
        <f t="shared" si="17"/>
        <v>0.08335066666666668</v>
      </c>
      <c r="BE21">
        <v>-0.6889</v>
      </c>
      <c r="BF21" s="1">
        <f t="shared" si="18"/>
        <v>-0.07289039999999997</v>
      </c>
      <c r="BG21" s="1">
        <f t="shared" si="19"/>
        <v>-0.11344079999999998</v>
      </c>
      <c r="BH21" s="1">
        <f t="shared" si="20"/>
        <v>-0.719324</v>
      </c>
      <c r="BI21" s="1">
        <f t="shared" si="21"/>
        <v>-99</v>
      </c>
      <c r="BJ21" s="1">
        <f t="shared" si="22"/>
        <v>-99</v>
      </c>
      <c r="BK21" s="1">
        <f t="shared" si="23"/>
        <v>-99</v>
      </c>
      <c r="BL21" s="1">
        <f t="shared" si="24"/>
        <v>-99</v>
      </c>
      <c r="BM21">
        <f t="shared" si="40"/>
        <v>-0.6889</v>
      </c>
      <c r="BN21">
        <f t="shared" si="25"/>
        <v>0</v>
      </c>
      <c r="BO21" s="1">
        <f t="shared" si="26"/>
        <v>-0.11344079999999998</v>
      </c>
      <c r="BP21">
        <f t="shared" si="41"/>
        <v>0</v>
      </c>
      <c r="BQ21">
        <f t="shared" si="42"/>
        <v>0</v>
      </c>
      <c r="BR21">
        <f t="shared" si="27"/>
        <v>0</v>
      </c>
      <c r="BS21">
        <f t="shared" si="43"/>
        <v>0</v>
      </c>
      <c r="BT21">
        <f t="shared" si="44"/>
        <v>0</v>
      </c>
    </row>
    <row r="22" spans="1:72" ht="12.75">
      <c r="A22">
        <v>56385</v>
      </c>
      <c r="B22" t="s">
        <v>42</v>
      </c>
      <c r="C22">
        <v>1</v>
      </c>
      <c r="D22" t="s">
        <v>24</v>
      </c>
      <c r="E22" t="s">
        <v>96</v>
      </c>
      <c r="F22">
        <v>20050908</v>
      </c>
      <c r="G22" t="s">
        <v>68</v>
      </c>
      <c r="H22" t="s">
        <v>33</v>
      </c>
      <c r="I22">
        <v>38.8</v>
      </c>
      <c r="J22">
        <v>72.2</v>
      </c>
      <c r="K22">
        <v>52.96</v>
      </c>
      <c r="L22">
        <v>1.0485</v>
      </c>
      <c r="M22">
        <v>38</v>
      </c>
      <c r="N22">
        <v>1.7141</v>
      </c>
      <c r="O22">
        <v>19.38</v>
      </c>
      <c r="P22">
        <v>0.335</v>
      </c>
      <c r="Q22">
        <v>33.4</v>
      </c>
      <c r="R22">
        <v>0.0627</v>
      </c>
      <c r="S22">
        <v>20070214</v>
      </c>
      <c r="T22" t="s">
        <v>69</v>
      </c>
      <c r="U22" t="s">
        <v>29</v>
      </c>
      <c r="V22" t="s">
        <v>30</v>
      </c>
      <c r="W22" t="s">
        <v>31</v>
      </c>
      <c r="X22">
        <v>1.0485</v>
      </c>
      <c r="Y22" s="1">
        <f t="shared" si="28"/>
        <v>0.32772624</v>
      </c>
      <c r="Z22" s="1">
        <f t="shared" si="29"/>
        <v>0.4710316266666667</v>
      </c>
      <c r="AA22" s="1">
        <f t="shared" si="30"/>
        <v>0.7218354666666666</v>
      </c>
      <c r="AB22" s="1">
        <f t="shared" si="31"/>
        <v>-99</v>
      </c>
      <c r="AC22" s="1">
        <f t="shared" si="32"/>
        <v>-99</v>
      </c>
      <c r="AD22" s="1">
        <f t="shared" si="33"/>
        <v>-99</v>
      </c>
      <c r="AE22" s="1">
        <f t="shared" si="34"/>
        <v>-99</v>
      </c>
      <c r="AF22">
        <f t="shared" si="35"/>
        <v>1.0485</v>
      </c>
      <c r="AG22">
        <f t="shared" si="36"/>
        <v>0</v>
      </c>
      <c r="AH22" s="1">
        <f t="shared" si="37"/>
        <v>0.4710316266666667</v>
      </c>
      <c r="AI22">
        <v>1.7141</v>
      </c>
      <c r="AJ22" s="1">
        <f t="shared" si="0"/>
        <v>0.7997659200000001</v>
      </c>
      <c r="AK22" s="1">
        <f t="shared" si="1"/>
        <v>1.2625046933333333</v>
      </c>
      <c r="AL22" s="1">
        <f t="shared" si="2"/>
        <v>0.5644941333333333</v>
      </c>
      <c r="AM22" s="1">
        <f t="shared" si="3"/>
        <v>-99</v>
      </c>
      <c r="AN22" s="1">
        <f t="shared" si="4"/>
        <v>-99</v>
      </c>
      <c r="AO22" s="1">
        <f t="shared" si="5"/>
        <v>-99</v>
      </c>
      <c r="AP22" s="1">
        <f t="shared" si="6"/>
        <v>-99</v>
      </c>
      <c r="AQ22">
        <f t="shared" si="38"/>
        <v>1.7141</v>
      </c>
      <c r="AR22">
        <f t="shared" si="7"/>
        <v>0</v>
      </c>
      <c r="AS22" s="1">
        <f t="shared" si="8"/>
        <v>1.2625046933333333</v>
      </c>
      <c r="AT22">
        <v>0.335</v>
      </c>
      <c r="AU22" s="1">
        <f t="shared" si="9"/>
        <v>0.09532832000000001</v>
      </c>
      <c r="AV22" s="1">
        <f t="shared" si="10"/>
        <v>0.13368053333333335</v>
      </c>
      <c r="AW22" s="1">
        <f t="shared" si="11"/>
        <v>0.25164933333333334</v>
      </c>
      <c r="AX22" s="1">
        <f t="shared" si="12"/>
        <v>-99</v>
      </c>
      <c r="AY22" s="1">
        <f t="shared" si="13"/>
        <v>-99</v>
      </c>
      <c r="AZ22" s="1">
        <f t="shared" si="14"/>
        <v>-99</v>
      </c>
      <c r="BA22" s="1">
        <f t="shared" si="15"/>
        <v>-99</v>
      </c>
      <c r="BB22">
        <f t="shared" si="39"/>
        <v>0.335</v>
      </c>
      <c r="BC22">
        <f t="shared" si="16"/>
        <v>0</v>
      </c>
      <c r="BD22" s="1">
        <f t="shared" si="17"/>
        <v>0.13368053333333335</v>
      </c>
      <c r="BE22">
        <v>0.0627</v>
      </c>
      <c r="BF22" s="1">
        <f t="shared" si="18"/>
        <v>-0.04577231999999997</v>
      </c>
      <c r="BG22" s="1">
        <f t="shared" si="19"/>
        <v>-0.07821264</v>
      </c>
      <c r="BH22" s="1">
        <f t="shared" si="20"/>
        <v>0.1761408</v>
      </c>
      <c r="BI22" s="1">
        <f t="shared" si="21"/>
        <v>-99</v>
      </c>
      <c r="BJ22" s="1">
        <f t="shared" si="22"/>
        <v>-99</v>
      </c>
      <c r="BK22" s="1">
        <f t="shared" si="23"/>
        <v>-99</v>
      </c>
      <c r="BL22" s="1">
        <f t="shared" si="24"/>
        <v>-99</v>
      </c>
      <c r="BM22">
        <f t="shared" si="40"/>
        <v>0.0627</v>
      </c>
      <c r="BN22">
        <f t="shared" si="25"/>
        <v>0</v>
      </c>
      <c r="BO22" s="1">
        <f t="shared" si="26"/>
        <v>-0.07821264</v>
      </c>
      <c r="BP22">
        <f t="shared" si="41"/>
        <v>0</v>
      </c>
      <c r="BQ22">
        <f t="shared" si="42"/>
        <v>0</v>
      </c>
      <c r="BR22">
        <f t="shared" si="27"/>
        <v>0</v>
      </c>
      <c r="BS22">
        <f t="shared" si="43"/>
        <v>0</v>
      </c>
      <c r="BT22">
        <f t="shared" si="44"/>
        <v>0</v>
      </c>
    </row>
    <row r="23" spans="1:72" ht="12.75">
      <c r="A23">
        <v>55741</v>
      </c>
      <c r="B23" t="s">
        <v>35</v>
      </c>
      <c r="C23">
        <v>1</v>
      </c>
      <c r="D23" t="s">
        <v>24</v>
      </c>
      <c r="E23" t="s">
        <v>96</v>
      </c>
      <c r="F23">
        <v>20050602</v>
      </c>
      <c r="G23" t="s">
        <v>36</v>
      </c>
      <c r="H23" t="s">
        <v>26</v>
      </c>
      <c r="I23">
        <v>39.9</v>
      </c>
      <c r="J23">
        <v>60.5</v>
      </c>
      <c r="K23">
        <v>35</v>
      </c>
      <c r="L23">
        <v>-0.3004</v>
      </c>
      <c r="M23">
        <v>28.08</v>
      </c>
      <c r="N23">
        <v>-1.1667</v>
      </c>
      <c r="O23">
        <v>16.46</v>
      </c>
      <c r="P23">
        <v>0.4521</v>
      </c>
      <c r="Q23">
        <v>20.6</v>
      </c>
      <c r="R23">
        <v>0.8658</v>
      </c>
      <c r="S23" t="s">
        <v>27</v>
      </c>
      <c r="T23" t="s">
        <v>28</v>
      </c>
      <c r="U23" t="s">
        <v>29</v>
      </c>
      <c r="V23" t="s">
        <v>30</v>
      </c>
      <c r="W23" t="s">
        <v>31</v>
      </c>
      <c r="X23">
        <v>-0.3004</v>
      </c>
      <c r="Y23" s="1">
        <f t="shared" si="28"/>
        <v>-0.06008</v>
      </c>
      <c r="Z23" s="1">
        <f t="shared" si="29"/>
        <v>-0.4593333333333333</v>
      </c>
      <c r="AA23" s="1">
        <f t="shared" si="30"/>
        <v>0.1986666666666666</v>
      </c>
      <c r="AB23" s="1">
        <f t="shared" si="31"/>
        <v>-99</v>
      </c>
      <c r="AC23" s="1">
        <f t="shared" si="32"/>
        <v>-99</v>
      </c>
      <c r="AD23" s="1">
        <f t="shared" si="33"/>
        <v>-99</v>
      </c>
      <c r="AE23" s="1">
        <f t="shared" si="34"/>
        <v>-99</v>
      </c>
      <c r="AF23">
        <f t="shared" si="35"/>
        <v>-0.3004</v>
      </c>
      <c r="AG23">
        <f t="shared" si="36"/>
        <v>0</v>
      </c>
      <c r="AH23" s="1">
        <f t="shared" si="37"/>
        <v>-0.4593333333333333</v>
      </c>
      <c r="AI23">
        <v>-1.1667</v>
      </c>
      <c r="AJ23" s="1">
        <f t="shared" si="0"/>
        <v>-0.23334000000000002</v>
      </c>
      <c r="AK23" s="1">
        <f t="shared" si="1"/>
        <v>-0.65246</v>
      </c>
      <c r="AL23" s="1">
        <f t="shared" si="2"/>
        <v>-0.6428</v>
      </c>
      <c r="AM23" s="1">
        <f t="shared" si="3"/>
        <v>-99</v>
      </c>
      <c r="AN23" s="1">
        <f t="shared" si="4"/>
        <v>-99</v>
      </c>
      <c r="AO23" s="1">
        <f t="shared" si="5"/>
        <v>-99</v>
      </c>
      <c r="AP23" s="1">
        <f t="shared" si="6"/>
        <v>-99</v>
      </c>
      <c r="AQ23">
        <f t="shared" si="38"/>
        <v>-1.1667</v>
      </c>
      <c r="AR23">
        <f t="shared" si="7"/>
        <v>0</v>
      </c>
      <c r="AS23" s="1">
        <f t="shared" si="8"/>
        <v>-0.65246</v>
      </c>
      <c r="AT23">
        <v>0.4521</v>
      </c>
      <c r="AU23" s="1">
        <f t="shared" si="9"/>
        <v>0.09042</v>
      </c>
      <c r="AV23" s="1">
        <f t="shared" si="10"/>
        <v>0.41290000000000004</v>
      </c>
      <c r="AW23" s="1">
        <f t="shared" si="11"/>
        <v>0.04899999999999999</v>
      </c>
      <c r="AX23" s="1">
        <f t="shared" si="12"/>
        <v>-99</v>
      </c>
      <c r="AY23" s="1">
        <f t="shared" si="13"/>
        <v>-99</v>
      </c>
      <c r="AZ23" s="1">
        <f t="shared" si="14"/>
        <v>-99</v>
      </c>
      <c r="BA23" s="1">
        <f t="shared" si="15"/>
        <v>-99</v>
      </c>
      <c r="BB23">
        <f t="shared" si="39"/>
        <v>0.4521</v>
      </c>
      <c r="BC23">
        <f t="shared" si="16"/>
        <v>0</v>
      </c>
      <c r="BD23" s="1">
        <f t="shared" si="17"/>
        <v>0.41290000000000004</v>
      </c>
      <c r="BE23">
        <v>0.8658</v>
      </c>
      <c r="BF23" s="1">
        <f t="shared" si="18"/>
        <v>0.17316</v>
      </c>
      <c r="BG23" s="1">
        <f t="shared" si="19"/>
        <v>0.27948</v>
      </c>
      <c r="BH23" s="1">
        <f t="shared" si="20"/>
        <v>0.7329</v>
      </c>
      <c r="BI23" s="1">
        <f t="shared" si="21"/>
        <v>-99</v>
      </c>
      <c r="BJ23" s="1">
        <f t="shared" si="22"/>
        <v>-99</v>
      </c>
      <c r="BK23" s="1">
        <f t="shared" si="23"/>
        <v>-99</v>
      </c>
      <c r="BL23" s="1">
        <f t="shared" si="24"/>
        <v>-99</v>
      </c>
      <c r="BM23">
        <f t="shared" si="40"/>
        <v>0.8658</v>
      </c>
      <c r="BN23">
        <f t="shared" si="25"/>
        <v>0</v>
      </c>
      <c r="BO23" s="1">
        <f t="shared" si="26"/>
        <v>0.27948</v>
      </c>
      <c r="BP23">
        <f t="shared" si="41"/>
        <v>0</v>
      </c>
      <c r="BQ23">
        <f t="shared" si="42"/>
        <v>0</v>
      </c>
      <c r="BR23">
        <f t="shared" si="27"/>
        <v>0</v>
      </c>
      <c r="BS23">
        <f t="shared" si="43"/>
        <v>0</v>
      </c>
      <c r="BT23">
        <f t="shared" si="44"/>
        <v>0</v>
      </c>
    </row>
    <row r="24" spans="1:72" ht="12.75">
      <c r="A24">
        <v>56273</v>
      </c>
      <c r="B24" t="s">
        <v>35</v>
      </c>
      <c r="C24">
        <v>1</v>
      </c>
      <c r="D24" t="s">
        <v>24</v>
      </c>
      <c r="E24" t="s">
        <v>96</v>
      </c>
      <c r="F24">
        <v>20050720</v>
      </c>
      <c r="G24" t="s">
        <v>55</v>
      </c>
      <c r="H24" t="s">
        <v>33</v>
      </c>
      <c r="I24">
        <v>40</v>
      </c>
      <c r="J24">
        <v>72.8</v>
      </c>
      <c r="K24">
        <v>44.71</v>
      </c>
      <c r="L24">
        <v>-0.0633</v>
      </c>
      <c r="M24">
        <v>27.38</v>
      </c>
      <c r="N24">
        <v>0.3149</v>
      </c>
      <c r="O24">
        <v>17.92</v>
      </c>
      <c r="P24">
        <v>-0.0461</v>
      </c>
      <c r="Q24">
        <v>32.8</v>
      </c>
      <c r="R24">
        <v>-0.0089</v>
      </c>
      <c r="S24" t="s">
        <v>27</v>
      </c>
      <c r="T24" t="s">
        <v>47</v>
      </c>
      <c r="U24" t="s">
        <v>29</v>
      </c>
      <c r="V24" t="s">
        <v>30</v>
      </c>
      <c r="W24" t="s">
        <v>31</v>
      </c>
      <c r="X24">
        <v>-0.0633</v>
      </c>
      <c r="Y24" s="1">
        <f t="shared" si="28"/>
        <v>-0.060724</v>
      </c>
      <c r="Z24" s="1">
        <f t="shared" si="29"/>
        <v>-0.38012666666666667</v>
      </c>
      <c r="AA24" s="1">
        <f t="shared" si="30"/>
        <v>0.39603333333333335</v>
      </c>
      <c r="AB24" s="1">
        <f t="shared" si="31"/>
        <v>-99</v>
      </c>
      <c r="AC24" s="1">
        <f t="shared" si="32"/>
        <v>-99</v>
      </c>
      <c r="AD24" s="1">
        <f t="shared" si="33"/>
        <v>-99</v>
      </c>
      <c r="AE24" s="1">
        <f t="shared" si="34"/>
        <v>-99</v>
      </c>
      <c r="AF24">
        <f t="shared" si="35"/>
        <v>-0.0633</v>
      </c>
      <c r="AG24">
        <f t="shared" si="36"/>
        <v>0</v>
      </c>
      <c r="AH24" s="1">
        <f t="shared" si="37"/>
        <v>-0.38012666666666667</v>
      </c>
      <c r="AI24">
        <v>0.3149</v>
      </c>
      <c r="AJ24" s="1">
        <f t="shared" si="0"/>
        <v>-0.12369200000000002</v>
      </c>
      <c r="AK24" s="1">
        <f t="shared" si="1"/>
        <v>-0.45898800000000006</v>
      </c>
      <c r="AL24" s="1">
        <f t="shared" si="2"/>
        <v>0.96736</v>
      </c>
      <c r="AM24" s="1">
        <f t="shared" si="3"/>
        <v>-99</v>
      </c>
      <c r="AN24" s="1">
        <f t="shared" si="4"/>
        <v>-99</v>
      </c>
      <c r="AO24" s="1">
        <f t="shared" si="5"/>
        <v>-99</v>
      </c>
      <c r="AP24" s="1">
        <f t="shared" si="6"/>
        <v>-99</v>
      </c>
      <c r="AQ24">
        <f t="shared" si="38"/>
        <v>0.3149</v>
      </c>
      <c r="AR24">
        <f t="shared" si="7"/>
        <v>0</v>
      </c>
      <c r="AS24" s="1">
        <f t="shared" si="8"/>
        <v>-0.45898800000000006</v>
      </c>
      <c r="AT24">
        <v>-0.0461</v>
      </c>
      <c r="AU24" s="1">
        <f t="shared" si="9"/>
        <v>0.06311599999999999</v>
      </c>
      <c r="AV24" s="1">
        <f t="shared" si="10"/>
        <v>0.32110000000000005</v>
      </c>
      <c r="AW24" s="1">
        <f t="shared" si="11"/>
        <v>-0.4590000000000001</v>
      </c>
      <c r="AX24" s="1">
        <f t="shared" si="12"/>
        <v>-99</v>
      </c>
      <c r="AY24" s="1">
        <f t="shared" si="13"/>
        <v>-99</v>
      </c>
      <c r="AZ24" s="1">
        <f t="shared" si="14"/>
        <v>-99</v>
      </c>
      <c r="BA24" s="1">
        <f t="shared" si="15"/>
        <v>-99</v>
      </c>
      <c r="BB24">
        <f t="shared" si="39"/>
        <v>-0.0461</v>
      </c>
      <c r="BC24">
        <f t="shared" si="16"/>
        <v>0</v>
      </c>
      <c r="BD24" s="1">
        <f t="shared" si="17"/>
        <v>0.32110000000000005</v>
      </c>
      <c r="BE24">
        <v>-0.0089</v>
      </c>
      <c r="BF24" s="1">
        <f t="shared" si="18"/>
        <v>0.136748</v>
      </c>
      <c r="BG24" s="1">
        <f t="shared" si="19"/>
        <v>0.221804</v>
      </c>
      <c r="BH24" s="1">
        <f t="shared" si="20"/>
        <v>-0.28838</v>
      </c>
      <c r="BI24" s="1">
        <f t="shared" si="21"/>
        <v>-99</v>
      </c>
      <c r="BJ24" s="1">
        <f t="shared" si="22"/>
        <v>-99</v>
      </c>
      <c r="BK24" s="1">
        <f t="shared" si="23"/>
        <v>-99</v>
      </c>
      <c r="BL24" s="1">
        <f t="shared" si="24"/>
        <v>-99</v>
      </c>
      <c r="BM24">
        <f t="shared" si="40"/>
        <v>-0.0089</v>
      </c>
      <c r="BN24">
        <f t="shared" si="25"/>
        <v>0</v>
      </c>
      <c r="BO24" s="1">
        <f t="shared" si="26"/>
        <v>0.221804</v>
      </c>
      <c r="BP24">
        <f t="shared" si="41"/>
        <v>0</v>
      </c>
      <c r="BQ24">
        <f t="shared" si="42"/>
        <v>0</v>
      </c>
      <c r="BR24">
        <f t="shared" si="27"/>
        <v>0</v>
      </c>
      <c r="BS24">
        <f t="shared" si="43"/>
        <v>0</v>
      </c>
      <c r="BT24">
        <f t="shared" si="44"/>
        <v>0</v>
      </c>
    </row>
    <row r="25" spans="1:72" ht="12.75">
      <c r="A25">
        <v>56386</v>
      </c>
      <c r="B25" t="s">
        <v>35</v>
      </c>
      <c r="C25">
        <v>1</v>
      </c>
      <c r="D25" t="s">
        <v>24</v>
      </c>
      <c r="E25" t="s">
        <v>96</v>
      </c>
      <c r="F25">
        <v>20050817</v>
      </c>
      <c r="G25" t="s">
        <v>59</v>
      </c>
      <c r="H25" t="s">
        <v>54</v>
      </c>
      <c r="I25">
        <v>31.5</v>
      </c>
      <c r="J25">
        <v>66.2</v>
      </c>
      <c r="K25">
        <v>38.25</v>
      </c>
      <c r="L25">
        <v>-1.1335</v>
      </c>
      <c r="M25">
        <v>19.17</v>
      </c>
      <c r="N25">
        <v>-0.7199</v>
      </c>
      <c r="O25">
        <v>13.54</v>
      </c>
      <c r="P25">
        <v>0.8033</v>
      </c>
      <c r="Q25">
        <v>34.7</v>
      </c>
      <c r="R25">
        <v>-0.4582</v>
      </c>
      <c r="S25" t="s">
        <v>27</v>
      </c>
      <c r="T25" t="s">
        <v>58</v>
      </c>
      <c r="U25" t="s">
        <v>29</v>
      </c>
      <c r="V25" t="s">
        <v>30</v>
      </c>
      <c r="W25" t="s">
        <v>31</v>
      </c>
      <c r="X25">
        <v>-1.1335</v>
      </c>
      <c r="Y25" s="1">
        <f t="shared" si="28"/>
        <v>-0.2752792</v>
      </c>
      <c r="Z25" s="1">
        <f t="shared" si="29"/>
        <v>-0.5308013333333333</v>
      </c>
      <c r="AA25" s="1">
        <f t="shared" si="30"/>
        <v>-0.7533733333333332</v>
      </c>
      <c r="AB25" s="1">
        <f t="shared" si="31"/>
        <v>-99</v>
      </c>
      <c r="AC25" s="1">
        <f t="shared" si="32"/>
        <v>-99</v>
      </c>
      <c r="AD25" s="1">
        <f t="shared" si="33"/>
        <v>-99</v>
      </c>
      <c r="AE25" s="1">
        <f t="shared" si="34"/>
        <v>-99</v>
      </c>
      <c r="AF25">
        <f t="shared" si="35"/>
        <v>-1.1335</v>
      </c>
      <c r="AG25">
        <f t="shared" si="36"/>
        <v>0</v>
      </c>
      <c r="AH25" s="1">
        <f t="shared" si="37"/>
        <v>-0.5308013333333333</v>
      </c>
      <c r="AI25">
        <v>-0.7199</v>
      </c>
      <c r="AJ25" s="1">
        <f t="shared" si="0"/>
        <v>-0.24293360000000003</v>
      </c>
      <c r="AK25" s="1">
        <f t="shared" si="1"/>
        <v>-0.5111704000000001</v>
      </c>
      <c r="AL25" s="1">
        <f t="shared" si="2"/>
        <v>-0.2609119999999999</v>
      </c>
      <c r="AM25" s="1">
        <f t="shared" si="3"/>
        <v>-99</v>
      </c>
      <c r="AN25" s="1">
        <f t="shared" si="4"/>
        <v>-99</v>
      </c>
      <c r="AO25" s="1">
        <f t="shared" si="5"/>
        <v>-99</v>
      </c>
      <c r="AP25" s="1">
        <f t="shared" si="6"/>
        <v>-99</v>
      </c>
      <c r="AQ25">
        <f t="shared" si="38"/>
        <v>-0.7199</v>
      </c>
      <c r="AR25">
        <f t="shared" si="7"/>
        <v>0</v>
      </c>
      <c r="AS25" s="1">
        <f t="shared" si="8"/>
        <v>-0.5111704000000001</v>
      </c>
      <c r="AT25">
        <v>0.8033</v>
      </c>
      <c r="AU25" s="1">
        <f t="shared" si="9"/>
        <v>0.21115280000000003</v>
      </c>
      <c r="AV25" s="1">
        <f t="shared" si="10"/>
        <v>0.4175400000000001</v>
      </c>
      <c r="AW25" s="1">
        <f t="shared" si="11"/>
        <v>0.48219999999999996</v>
      </c>
      <c r="AX25" s="1">
        <f t="shared" si="12"/>
        <v>-99</v>
      </c>
      <c r="AY25" s="1">
        <f t="shared" si="13"/>
        <v>-99</v>
      </c>
      <c r="AZ25" s="1">
        <f t="shared" si="14"/>
        <v>-99</v>
      </c>
      <c r="BA25" s="1">
        <f t="shared" si="15"/>
        <v>-99</v>
      </c>
      <c r="BB25">
        <f t="shared" si="39"/>
        <v>0.8033</v>
      </c>
      <c r="BC25">
        <f t="shared" si="16"/>
        <v>0</v>
      </c>
      <c r="BD25" s="1">
        <f t="shared" si="17"/>
        <v>0.4175400000000001</v>
      </c>
      <c r="BE25">
        <v>-0.4582</v>
      </c>
      <c r="BF25" s="1">
        <f t="shared" si="18"/>
        <v>0.017758400000000008</v>
      </c>
      <c r="BG25" s="1">
        <f t="shared" si="19"/>
        <v>0.08580320000000002</v>
      </c>
      <c r="BH25" s="1">
        <f t="shared" si="20"/>
        <v>-0.680004</v>
      </c>
      <c r="BI25" s="1">
        <f t="shared" si="21"/>
        <v>-99</v>
      </c>
      <c r="BJ25" s="1">
        <f t="shared" si="22"/>
        <v>-99</v>
      </c>
      <c r="BK25" s="1">
        <f t="shared" si="23"/>
        <v>-99</v>
      </c>
      <c r="BL25" s="1">
        <f t="shared" si="24"/>
        <v>-99</v>
      </c>
      <c r="BM25">
        <f t="shared" si="40"/>
        <v>-0.4582</v>
      </c>
      <c r="BN25">
        <f t="shared" si="25"/>
        <v>0</v>
      </c>
      <c r="BO25" s="1">
        <f t="shared" si="26"/>
        <v>0.08580320000000002</v>
      </c>
      <c r="BP25">
        <f t="shared" si="41"/>
        <v>0</v>
      </c>
      <c r="BQ25">
        <f t="shared" si="42"/>
        <v>0</v>
      </c>
      <c r="BR25">
        <f t="shared" si="27"/>
        <v>0</v>
      </c>
      <c r="BS25">
        <f t="shared" si="43"/>
        <v>0</v>
      </c>
      <c r="BT25">
        <f t="shared" si="44"/>
        <v>0</v>
      </c>
    </row>
    <row r="26" spans="1:72" ht="12.75">
      <c r="A26">
        <v>56387</v>
      </c>
      <c r="B26" t="s">
        <v>35</v>
      </c>
      <c r="C26">
        <v>1</v>
      </c>
      <c r="D26" t="s">
        <v>24</v>
      </c>
      <c r="E26" t="s">
        <v>96</v>
      </c>
      <c r="F26">
        <v>20050915</v>
      </c>
      <c r="G26" t="s">
        <v>72</v>
      </c>
      <c r="H26" t="s">
        <v>33</v>
      </c>
      <c r="I26">
        <v>44.8</v>
      </c>
      <c r="J26">
        <v>80</v>
      </c>
      <c r="K26">
        <v>49.22</v>
      </c>
      <c r="L26">
        <v>0.5445</v>
      </c>
      <c r="M26">
        <v>24.17</v>
      </c>
      <c r="N26">
        <v>-0.108</v>
      </c>
      <c r="O26">
        <v>21.04</v>
      </c>
      <c r="P26">
        <v>0.7349</v>
      </c>
      <c r="Q26">
        <v>35.2</v>
      </c>
      <c r="R26">
        <v>0.2738</v>
      </c>
      <c r="S26">
        <v>20070214</v>
      </c>
      <c r="T26" t="s">
        <v>69</v>
      </c>
      <c r="U26" t="s">
        <v>29</v>
      </c>
      <c r="V26" t="s">
        <v>30</v>
      </c>
      <c r="W26" t="s">
        <v>31</v>
      </c>
      <c r="X26">
        <v>0.5445</v>
      </c>
      <c r="Y26" s="1">
        <f t="shared" si="28"/>
        <v>-0.11132336000000001</v>
      </c>
      <c r="Z26" s="1">
        <f t="shared" si="29"/>
        <v>-0.3157410666666667</v>
      </c>
      <c r="AA26" s="1">
        <f t="shared" si="30"/>
        <v>1.0753013333333334</v>
      </c>
      <c r="AB26" s="1">
        <f t="shared" si="31"/>
        <v>-99</v>
      </c>
      <c r="AC26" s="1">
        <f t="shared" si="32"/>
        <v>-99</v>
      </c>
      <c r="AD26" s="1">
        <f t="shared" si="33"/>
        <v>-99</v>
      </c>
      <c r="AE26" s="1">
        <f t="shared" si="34"/>
        <v>-99</v>
      </c>
      <c r="AF26">
        <f t="shared" si="35"/>
        <v>0.5445</v>
      </c>
      <c r="AG26">
        <f t="shared" si="36"/>
        <v>0</v>
      </c>
      <c r="AH26" s="1">
        <f t="shared" si="37"/>
        <v>-0.3157410666666667</v>
      </c>
      <c r="AI26">
        <v>-0.108</v>
      </c>
      <c r="AJ26" s="1">
        <f t="shared" si="0"/>
        <v>-0.21594688000000004</v>
      </c>
      <c r="AK26" s="1">
        <f t="shared" si="1"/>
        <v>-0.43053632000000014</v>
      </c>
      <c r="AL26" s="1">
        <f t="shared" si="2"/>
        <v>0.40317040000000015</v>
      </c>
      <c r="AM26" s="1">
        <f t="shared" si="3"/>
        <v>-99</v>
      </c>
      <c r="AN26" s="1">
        <f t="shared" si="4"/>
        <v>-99</v>
      </c>
      <c r="AO26" s="1">
        <f t="shared" si="5"/>
        <v>-99</v>
      </c>
      <c r="AP26" s="1">
        <f t="shared" si="6"/>
        <v>-99</v>
      </c>
      <c r="AQ26">
        <f t="shared" si="38"/>
        <v>-0.108</v>
      </c>
      <c r="AR26">
        <f t="shared" si="7"/>
        <v>0</v>
      </c>
      <c r="AS26" s="1">
        <f t="shared" si="8"/>
        <v>-0.43053632000000014</v>
      </c>
      <c r="AT26">
        <v>0.7349</v>
      </c>
      <c r="AU26" s="1">
        <f t="shared" si="9"/>
        <v>0.31590224</v>
      </c>
      <c r="AV26" s="1">
        <f t="shared" si="10"/>
        <v>0.4810120000000001</v>
      </c>
      <c r="AW26" s="1">
        <f t="shared" si="11"/>
        <v>0.3173599999999999</v>
      </c>
      <c r="AX26" s="1">
        <f t="shared" si="12"/>
        <v>-99</v>
      </c>
      <c r="AY26" s="1">
        <f t="shared" si="13"/>
        <v>-99</v>
      </c>
      <c r="AZ26" s="1">
        <f t="shared" si="14"/>
        <v>-99</v>
      </c>
      <c r="BA26" s="1">
        <f t="shared" si="15"/>
        <v>-99</v>
      </c>
      <c r="BB26">
        <f t="shared" si="39"/>
        <v>0.7349</v>
      </c>
      <c r="BC26">
        <f t="shared" si="16"/>
        <v>0</v>
      </c>
      <c r="BD26" s="1">
        <f t="shared" si="17"/>
        <v>0.4810120000000001</v>
      </c>
      <c r="BE26">
        <v>0.2738</v>
      </c>
      <c r="BF26" s="1">
        <f t="shared" si="18"/>
        <v>0.06896672000000001</v>
      </c>
      <c r="BG26" s="1">
        <f t="shared" si="19"/>
        <v>0.12340256000000002</v>
      </c>
      <c r="BH26" s="1">
        <f t="shared" si="20"/>
        <v>0.18799679999999996</v>
      </c>
      <c r="BI26" s="1">
        <f t="shared" si="21"/>
        <v>-99</v>
      </c>
      <c r="BJ26" s="1">
        <f t="shared" si="22"/>
        <v>-99</v>
      </c>
      <c r="BK26" s="1">
        <f t="shared" si="23"/>
        <v>-99</v>
      </c>
      <c r="BL26" s="1">
        <f t="shared" si="24"/>
        <v>-99</v>
      </c>
      <c r="BM26">
        <f t="shared" si="40"/>
        <v>0.2738</v>
      </c>
      <c r="BN26">
        <f t="shared" si="25"/>
        <v>0</v>
      </c>
      <c r="BO26" s="1">
        <f t="shared" si="26"/>
        <v>0.12340256000000002</v>
      </c>
      <c r="BP26">
        <f t="shared" si="41"/>
        <v>0</v>
      </c>
      <c r="BQ26">
        <f t="shared" si="42"/>
        <v>0</v>
      </c>
      <c r="BR26">
        <f t="shared" si="27"/>
        <v>0</v>
      </c>
      <c r="BS26">
        <f t="shared" si="43"/>
        <v>0</v>
      </c>
      <c r="BT26">
        <f t="shared" si="44"/>
        <v>0</v>
      </c>
    </row>
    <row r="27" spans="1:72" ht="12.75">
      <c r="A27">
        <v>55742</v>
      </c>
      <c r="B27" t="s">
        <v>37</v>
      </c>
      <c r="C27">
        <v>2</v>
      </c>
      <c r="D27" t="s">
        <v>24</v>
      </c>
      <c r="E27" t="s">
        <v>96</v>
      </c>
      <c r="F27">
        <v>20050603</v>
      </c>
      <c r="G27" t="s">
        <v>38</v>
      </c>
      <c r="H27" t="s">
        <v>39</v>
      </c>
      <c r="I27">
        <v>23.6</v>
      </c>
      <c r="J27">
        <v>82.7</v>
      </c>
      <c r="K27">
        <v>47.54</v>
      </c>
      <c r="L27">
        <v>0.2519</v>
      </c>
      <c r="M27">
        <v>28.63</v>
      </c>
      <c r="N27">
        <v>0.7279</v>
      </c>
      <c r="O27">
        <v>14.38</v>
      </c>
      <c r="P27">
        <v>-0.3824</v>
      </c>
      <c r="Q27">
        <v>59.1</v>
      </c>
      <c r="R27">
        <v>1.9827</v>
      </c>
      <c r="S27" t="s">
        <v>27</v>
      </c>
      <c r="T27" t="s">
        <v>28</v>
      </c>
      <c r="U27" t="s">
        <v>29</v>
      </c>
      <c r="V27" t="s">
        <v>30</v>
      </c>
      <c r="W27" t="s">
        <v>31</v>
      </c>
      <c r="X27">
        <v>0.2519</v>
      </c>
      <c r="Y27" s="1">
        <f t="shared" si="28"/>
        <v>0.05038000000000001</v>
      </c>
      <c r="Z27" s="1">
        <f t="shared" si="29"/>
        <v>0.04352666666666667</v>
      </c>
      <c r="AA27" s="1">
        <f t="shared" si="30"/>
        <v>0.2604666666666667</v>
      </c>
      <c r="AB27" s="1">
        <f t="shared" si="31"/>
        <v>-99</v>
      </c>
      <c r="AC27" s="1">
        <f t="shared" si="32"/>
        <v>-99</v>
      </c>
      <c r="AD27" s="1">
        <f t="shared" si="33"/>
        <v>-99</v>
      </c>
      <c r="AE27" s="1">
        <f t="shared" si="34"/>
        <v>-99</v>
      </c>
      <c r="AF27">
        <f t="shared" si="35"/>
        <v>0.2519</v>
      </c>
      <c r="AG27">
        <f t="shared" si="36"/>
        <v>0</v>
      </c>
      <c r="AH27" s="1">
        <f t="shared" si="37"/>
        <v>0.04352666666666667</v>
      </c>
      <c r="AI27">
        <v>0.7279</v>
      </c>
      <c r="AJ27" s="1">
        <f t="shared" si="0"/>
        <v>0.14558000000000001</v>
      </c>
      <c r="AK27" s="1">
        <f t="shared" si="1"/>
        <v>0.40168666666666664</v>
      </c>
      <c r="AL27" s="1">
        <f t="shared" si="2"/>
        <v>0.40776666666666667</v>
      </c>
      <c r="AM27" s="1">
        <f t="shared" si="3"/>
        <v>-99</v>
      </c>
      <c r="AN27" s="1">
        <f t="shared" si="4"/>
        <v>-99</v>
      </c>
      <c r="AO27" s="1">
        <f t="shared" si="5"/>
        <v>-99</v>
      </c>
      <c r="AP27" s="1">
        <f t="shared" si="6"/>
        <v>-99</v>
      </c>
      <c r="AQ27">
        <f t="shared" si="38"/>
        <v>0.7279</v>
      </c>
      <c r="AR27">
        <f t="shared" si="7"/>
        <v>0</v>
      </c>
      <c r="AS27" s="1">
        <f t="shared" si="8"/>
        <v>0.40168666666666664</v>
      </c>
      <c r="AT27">
        <v>-0.3824</v>
      </c>
      <c r="AU27" s="1">
        <f t="shared" si="9"/>
        <v>-0.07648</v>
      </c>
      <c r="AV27" s="1">
        <f t="shared" si="10"/>
        <v>-0.9087200000000001</v>
      </c>
      <c r="AW27" s="1">
        <f t="shared" si="11"/>
        <v>0.6578999999999999</v>
      </c>
      <c r="AX27" s="1">
        <f t="shared" si="12"/>
        <v>-99</v>
      </c>
      <c r="AY27" s="1">
        <f t="shared" si="13"/>
        <v>-99</v>
      </c>
      <c r="AZ27" s="1">
        <f t="shared" si="14"/>
        <v>-99</v>
      </c>
      <c r="BA27" s="1">
        <f t="shared" si="15"/>
        <v>-99</v>
      </c>
      <c r="BB27">
        <f t="shared" si="39"/>
        <v>-0.3824</v>
      </c>
      <c r="BC27">
        <f t="shared" si="16"/>
        <v>0</v>
      </c>
      <c r="BD27" s="1">
        <f t="shared" si="17"/>
        <v>-0.9087200000000001</v>
      </c>
      <c r="BE27">
        <v>1.9827</v>
      </c>
      <c r="BF27" s="1">
        <f t="shared" si="18"/>
        <v>0.39654</v>
      </c>
      <c r="BG27" s="1">
        <f t="shared" si="19"/>
        <v>1.8330466666666672</v>
      </c>
      <c r="BH27" s="1">
        <f t="shared" si="20"/>
        <v>0.18706666666666627</v>
      </c>
      <c r="BI27" s="1">
        <f t="shared" si="21"/>
        <v>-99</v>
      </c>
      <c r="BJ27" s="1">
        <f t="shared" si="22"/>
        <v>-99</v>
      </c>
      <c r="BK27" s="1">
        <f t="shared" si="23"/>
        <v>-99</v>
      </c>
      <c r="BL27" s="1">
        <f t="shared" si="24"/>
        <v>-99</v>
      </c>
      <c r="BM27">
        <f t="shared" si="40"/>
        <v>1.9827</v>
      </c>
      <c r="BN27">
        <f t="shared" si="25"/>
        <v>0</v>
      </c>
      <c r="BO27" s="1">
        <f t="shared" si="26"/>
        <v>1.8330466666666672</v>
      </c>
      <c r="BP27">
        <f t="shared" si="41"/>
        <v>0</v>
      </c>
      <c r="BQ27">
        <f t="shared" si="42"/>
        <v>0</v>
      </c>
      <c r="BR27">
        <f t="shared" si="27"/>
        <v>0</v>
      </c>
      <c r="BS27">
        <f t="shared" si="43"/>
        <v>0</v>
      </c>
      <c r="BT27">
        <f t="shared" si="44"/>
        <v>0</v>
      </c>
    </row>
    <row r="28" spans="1:72" ht="12.75">
      <c r="A28">
        <v>56274</v>
      </c>
      <c r="B28" t="s">
        <v>37</v>
      </c>
      <c r="C28">
        <v>2</v>
      </c>
      <c r="D28" t="s">
        <v>24</v>
      </c>
      <c r="E28" t="s">
        <v>96</v>
      </c>
      <c r="F28">
        <v>20050714</v>
      </c>
      <c r="G28" t="s">
        <v>48</v>
      </c>
      <c r="H28" t="s">
        <v>49</v>
      </c>
      <c r="I28">
        <v>26.7</v>
      </c>
      <c r="J28">
        <v>62.3</v>
      </c>
      <c r="K28">
        <v>40</v>
      </c>
      <c r="L28">
        <v>0.1402</v>
      </c>
      <c r="M28">
        <v>23.21</v>
      </c>
      <c r="N28">
        <v>-0.1588</v>
      </c>
      <c r="O28">
        <v>8.13</v>
      </c>
      <c r="P28">
        <v>-1.0207</v>
      </c>
      <c r="Q28">
        <v>35.6</v>
      </c>
      <c r="R28">
        <v>1.1487</v>
      </c>
      <c r="S28" t="s">
        <v>27</v>
      </c>
      <c r="T28" t="s">
        <v>47</v>
      </c>
      <c r="U28" t="s">
        <v>29</v>
      </c>
      <c r="V28" t="s">
        <v>30</v>
      </c>
      <c r="W28" t="s">
        <v>31</v>
      </c>
      <c r="X28">
        <v>0.1402</v>
      </c>
      <c r="Y28" s="1">
        <f t="shared" si="28"/>
        <v>0.068344</v>
      </c>
      <c r="Z28" s="1">
        <f t="shared" si="29"/>
        <v>0.06286133333333334</v>
      </c>
      <c r="AA28" s="1">
        <f t="shared" si="30"/>
        <v>0.09667333333333332</v>
      </c>
      <c r="AB28" s="1">
        <f t="shared" si="31"/>
        <v>-99</v>
      </c>
      <c r="AC28" s="1">
        <f t="shared" si="32"/>
        <v>-99</v>
      </c>
      <c r="AD28" s="1">
        <f t="shared" si="33"/>
        <v>-99</v>
      </c>
      <c r="AE28" s="1">
        <f t="shared" si="34"/>
        <v>-99</v>
      </c>
      <c r="AF28">
        <f t="shared" si="35"/>
        <v>0.1402</v>
      </c>
      <c r="AG28">
        <f t="shared" si="36"/>
        <v>0</v>
      </c>
      <c r="AH28" s="1">
        <f t="shared" si="37"/>
        <v>0.06286133333333334</v>
      </c>
      <c r="AI28">
        <v>-0.1588</v>
      </c>
      <c r="AJ28" s="1">
        <f t="shared" si="0"/>
        <v>0.084704</v>
      </c>
      <c r="AK28" s="1">
        <f t="shared" si="1"/>
        <v>0.2895893333333333</v>
      </c>
      <c r="AL28" s="1">
        <f t="shared" si="2"/>
        <v>-0.5604866666666666</v>
      </c>
      <c r="AM28" s="1">
        <f t="shared" si="3"/>
        <v>-99</v>
      </c>
      <c r="AN28" s="1">
        <f t="shared" si="4"/>
        <v>-99</v>
      </c>
      <c r="AO28" s="1">
        <f t="shared" si="5"/>
        <v>-99</v>
      </c>
      <c r="AP28" s="1">
        <f t="shared" si="6"/>
        <v>-99</v>
      </c>
      <c r="AQ28">
        <f t="shared" si="38"/>
        <v>-0.1588</v>
      </c>
      <c r="AR28">
        <f t="shared" si="7"/>
        <v>0</v>
      </c>
      <c r="AS28" s="1">
        <f t="shared" si="8"/>
        <v>0.2895893333333333</v>
      </c>
      <c r="AT28">
        <v>-1.0207</v>
      </c>
      <c r="AU28" s="1">
        <f t="shared" si="9"/>
        <v>-0.265324</v>
      </c>
      <c r="AV28" s="1">
        <f t="shared" si="10"/>
        <v>-0.931116</v>
      </c>
      <c r="AW28" s="1">
        <f t="shared" si="11"/>
        <v>-0.11197999999999986</v>
      </c>
      <c r="AX28" s="1">
        <f t="shared" si="12"/>
        <v>-99</v>
      </c>
      <c r="AY28" s="1">
        <f t="shared" si="13"/>
        <v>-99</v>
      </c>
      <c r="AZ28" s="1">
        <f t="shared" si="14"/>
        <v>-99</v>
      </c>
      <c r="BA28" s="1">
        <f t="shared" si="15"/>
        <v>-99</v>
      </c>
      <c r="BB28">
        <f t="shared" si="39"/>
        <v>-1.0207</v>
      </c>
      <c r="BC28">
        <f t="shared" si="16"/>
        <v>0</v>
      </c>
      <c r="BD28" s="1">
        <f t="shared" si="17"/>
        <v>-0.931116</v>
      </c>
      <c r="BE28">
        <v>1.1487</v>
      </c>
      <c r="BF28" s="1">
        <f t="shared" si="18"/>
        <v>0.546972</v>
      </c>
      <c r="BG28" s="1">
        <f t="shared" si="19"/>
        <v>1.6961773333333339</v>
      </c>
      <c r="BH28" s="1">
        <f t="shared" si="20"/>
        <v>-0.6843466666666671</v>
      </c>
      <c r="BI28" s="1">
        <f t="shared" si="21"/>
        <v>-99</v>
      </c>
      <c r="BJ28" s="1">
        <f t="shared" si="22"/>
        <v>-99</v>
      </c>
      <c r="BK28" s="1">
        <f t="shared" si="23"/>
        <v>-99</v>
      </c>
      <c r="BL28" s="1">
        <f t="shared" si="24"/>
        <v>-99</v>
      </c>
      <c r="BM28">
        <f t="shared" si="40"/>
        <v>1.1487</v>
      </c>
      <c r="BN28">
        <f t="shared" si="25"/>
        <v>0</v>
      </c>
      <c r="BO28" s="1">
        <f t="shared" si="26"/>
        <v>1.6961773333333339</v>
      </c>
      <c r="BP28">
        <f t="shared" si="41"/>
        <v>0</v>
      </c>
      <c r="BQ28">
        <f t="shared" si="42"/>
        <v>0</v>
      </c>
      <c r="BR28">
        <f t="shared" si="27"/>
        <v>0</v>
      </c>
      <c r="BS28">
        <f t="shared" si="43"/>
        <v>0</v>
      </c>
      <c r="BT28">
        <f t="shared" si="44"/>
        <v>0</v>
      </c>
    </row>
    <row r="29" spans="1:72" ht="12.75">
      <c r="A29">
        <v>56388</v>
      </c>
      <c r="B29" t="s">
        <v>37</v>
      </c>
      <c r="C29">
        <v>2</v>
      </c>
      <c r="D29" t="s">
        <v>24</v>
      </c>
      <c r="E29" t="s">
        <v>97</v>
      </c>
      <c r="F29">
        <v>20050819</v>
      </c>
      <c r="G29" t="s">
        <v>63</v>
      </c>
      <c r="H29" t="s">
        <v>33</v>
      </c>
      <c r="I29">
        <v>31.8</v>
      </c>
      <c r="J29">
        <v>86.2</v>
      </c>
      <c r="K29">
        <v>42.08</v>
      </c>
      <c r="L29">
        <v>-0.4178</v>
      </c>
      <c r="M29">
        <v>27.96</v>
      </c>
      <c r="N29">
        <v>0.3913</v>
      </c>
      <c r="O29">
        <v>12.71</v>
      </c>
      <c r="P29">
        <v>-1.7178</v>
      </c>
      <c r="Q29">
        <v>54.4</v>
      </c>
      <c r="R29">
        <v>2.2555</v>
      </c>
      <c r="S29" t="s">
        <v>27</v>
      </c>
      <c r="T29" t="s">
        <v>58</v>
      </c>
      <c r="U29" t="s">
        <v>29</v>
      </c>
      <c r="V29" t="s">
        <v>30</v>
      </c>
      <c r="W29" t="s">
        <v>64</v>
      </c>
      <c r="X29">
        <v>-0.4178</v>
      </c>
      <c r="Y29" s="1">
        <f t="shared" si="28"/>
        <v>-0.028884800000000002</v>
      </c>
      <c r="Z29" s="1">
        <f t="shared" si="29"/>
        <v>-0.033270933333333336</v>
      </c>
      <c r="AA29" s="1">
        <f t="shared" si="30"/>
        <v>-0.48066133333333333</v>
      </c>
      <c r="AB29" s="1">
        <f t="shared" si="31"/>
        <v>-99</v>
      </c>
      <c r="AC29" s="1">
        <f t="shared" si="32"/>
        <v>-99</v>
      </c>
      <c r="AD29" s="1">
        <f t="shared" si="33"/>
        <v>-99</v>
      </c>
      <c r="AE29" s="1">
        <f t="shared" si="34"/>
        <v>-99</v>
      </c>
      <c r="AF29">
        <f t="shared" si="35"/>
        <v>-0.4178</v>
      </c>
      <c r="AG29">
        <f t="shared" si="36"/>
        <v>0</v>
      </c>
      <c r="AH29" s="1">
        <f t="shared" si="37"/>
        <v>-0.033270933333333336</v>
      </c>
      <c r="AI29">
        <v>0.3913</v>
      </c>
      <c r="AJ29" s="1">
        <f t="shared" si="0"/>
        <v>0.14602320000000002</v>
      </c>
      <c r="AK29" s="1">
        <f t="shared" si="1"/>
        <v>0.30993146666666666</v>
      </c>
      <c r="AL29" s="1">
        <f t="shared" si="2"/>
        <v>0.10171066666666667</v>
      </c>
      <c r="AM29" s="1">
        <f t="shared" si="3"/>
        <v>-99</v>
      </c>
      <c r="AN29" s="1">
        <f t="shared" si="4"/>
        <v>-99</v>
      </c>
      <c r="AO29" s="1">
        <f t="shared" si="5"/>
        <v>-99</v>
      </c>
      <c r="AP29" s="1">
        <f t="shared" si="6"/>
        <v>-99</v>
      </c>
      <c r="AQ29">
        <f t="shared" si="38"/>
        <v>0.3913</v>
      </c>
      <c r="AR29">
        <f t="shared" si="7"/>
        <v>0</v>
      </c>
      <c r="AS29" s="1">
        <f t="shared" si="8"/>
        <v>0.30993146666666666</v>
      </c>
      <c r="AT29">
        <v>-1.7178</v>
      </c>
      <c r="AU29" s="1">
        <f t="shared" si="9"/>
        <v>-0.5558192000000001</v>
      </c>
      <c r="AV29" s="1">
        <f t="shared" si="10"/>
        <v>-1.0884528000000002</v>
      </c>
      <c r="AW29" s="1">
        <f t="shared" si="11"/>
        <v>-0.7866839999999999</v>
      </c>
      <c r="AX29" s="1">
        <f t="shared" si="12"/>
        <v>-99</v>
      </c>
      <c r="AY29" s="1">
        <f t="shared" si="13"/>
        <v>-99</v>
      </c>
      <c r="AZ29" s="1">
        <f t="shared" si="14"/>
        <v>-99</v>
      </c>
      <c r="BA29" s="1">
        <f t="shared" si="15"/>
        <v>-99</v>
      </c>
      <c r="BB29">
        <f t="shared" si="39"/>
        <v>-1.7178</v>
      </c>
      <c r="BC29">
        <f t="shared" si="16"/>
        <v>0</v>
      </c>
      <c r="BD29" s="1">
        <f t="shared" si="17"/>
        <v>-1.0884528000000002</v>
      </c>
      <c r="BE29">
        <v>2.2555</v>
      </c>
      <c r="BF29" s="1">
        <f t="shared" si="18"/>
        <v>0.8886776000000001</v>
      </c>
      <c r="BG29" s="1">
        <f t="shared" si="19"/>
        <v>1.8080418666666673</v>
      </c>
      <c r="BH29" s="1">
        <f t="shared" si="20"/>
        <v>0.5593226666666662</v>
      </c>
      <c r="BI29" s="1">
        <f t="shared" si="21"/>
        <v>-99</v>
      </c>
      <c r="BJ29" s="1">
        <f t="shared" si="22"/>
        <v>2.2555</v>
      </c>
      <c r="BK29" s="1">
        <f t="shared" si="23"/>
        <v>-99</v>
      </c>
      <c r="BL29" s="1">
        <f t="shared" si="24"/>
        <v>-99</v>
      </c>
      <c r="BM29">
        <f t="shared" si="40"/>
        <v>2.2555</v>
      </c>
      <c r="BN29">
        <f t="shared" si="25"/>
        <v>0</v>
      </c>
      <c r="BO29" s="1">
        <f t="shared" si="26"/>
        <v>1.8080418666666673</v>
      </c>
      <c r="BP29">
        <f t="shared" si="41"/>
        <v>1</v>
      </c>
      <c r="BQ29">
        <f t="shared" si="42"/>
        <v>0</v>
      </c>
      <c r="BR29">
        <f t="shared" si="27"/>
        <v>0</v>
      </c>
      <c r="BS29">
        <f t="shared" si="43"/>
        <v>0</v>
      </c>
      <c r="BT29">
        <f t="shared" si="44"/>
        <v>0</v>
      </c>
    </row>
    <row r="30" spans="1:72" ht="12.75">
      <c r="A30">
        <v>56389</v>
      </c>
      <c r="B30" t="s">
        <v>37</v>
      </c>
      <c r="C30">
        <v>2</v>
      </c>
      <c r="D30" t="s">
        <v>24</v>
      </c>
      <c r="E30" t="s">
        <v>96</v>
      </c>
      <c r="F30">
        <v>20050923</v>
      </c>
      <c r="G30" t="s">
        <v>73</v>
      </c>
      <c r="H30" t="s">
        <v>62</v>
      </c>
      <c r="I30">
        <v>30.8</v>
      </c>
      <c r="J30">
        <v>80.7</v>
      </c>
      <c r="K30">
        <v>52.5</v>
      </c>
      <c r="L30">
        <v>-0.7089</v>
      </c>
      <c r="M30">
        <v>27.13</v>
      </c>
      <c r="N30">
        <v>0.7143</v>
      </c>
      <c r="O30">
        <v>19.38</v>
      </c>
      <c r="P30">
        <v>-0.7072</v>
      </c>
      <c r="Q30">
        <v>49.9</v>
      </c>
      <c r="R30">
        <v>0.7071</v>
      </c>
      <c r="S30">
        <v>20070214</v>
      </c>
      <c r="T30" t="s">
        <v>69</v>
      </c>
      <c r="U30" t="s">
        <v>29</v>
      </c>
      <c r="V30" t="s">
        <v>30</v>
      </c>
      <c r="W30" t="s">
        <v>31</v>
      </c>
      <c r="X30">
        <v>-0.7089</v>
      </c>
      <c r="Y30" s="1">
        <f t="shared" si="28"/>
        <v>-0.16488784</v>
      </c>
      <c r="Z30" s="1">
        <f t="shared" si="29"/>
        <v>-0.16839674666666665</v>
      </c>
      <c r="AA30" s="1">
        <f t="shared" si="30"/>
        <v>-0.6756290666666667</v>
      </c>
      <c r="AB30" s="1">
        <f t="shared" si="31"/>
        <v>-99</v>
      </c>
      <c r="AC30" s="1">
        <f t="shared" si="32"/>
        <v>-99</v>
      </c>
      <c r="AD30" s="1">
        <f t="shared" si="33"/>
        <v>-99</v>
      </c>
      <c r="AE30" s="1">
        <f t="shared" si="34"/>
        <v>-99</v>
      </c>
      <c r="AF30">
        <f t="shared" si="35"/>
        <v>-0.7089</v>
      </c>
      <c r="AG30">
        <f t="shared" si="36"/>
        <v>0</v>
      </c>
      <c r="AH30" s="1">
        <f t="shared" si="37"/>
        <v>-0.16839674666666665</v>
      </c>
      <c r="AI30">
        <v>0.7143</v>
      </c>
      <c r="AJ30" s="1">
        <f t="shared" si="0"/>
        <v>0.25967856</v>
      </c>
      <c r="AK30" s="1">
        <f t="shared" si="1"/>
        <v>0.3908051733333333</v>
      </c>
      <c r="AL30" s="1">
        <f t="shared" si="2"/>
        <v>0.4043685333333334</v>
      </c>
      <c r="AM30" s="1">
        <f t="shared" si="3"/>
        <v>-99</v>
      </c>
      <c r="AN30" s="1">
        <f t="shared" si="4"/>
        <v>-99</v>
      </c>
      <c r="AO30" s="1">
        <f t="shared" si="5"/>
        <v>-99</v>
      </c>
      <c r="AP30" s="1">
        <f t="shared" si="6"/>
        <v>-99</v>
      </c>
      <c r="AQ30">
        <f t="shared" si="38"/>
        <v>0.7143</v>
      </c>
      <c r="AR30">
        <f t="shared" si="7"/>
        <v>0</v>
      </c>
      <c r="AS30" s="1">
        <f t="shared" si="8"/>
        <v>0.3908051733333333</v>
      </c>
      <c r="AT30">
        <v>-0.7072</v>
      </c>
      <c r="AU30" s="1">
        <f t="shared" si="9"/>
        <v>-0.5860953600000001</v>
      </c>
      <c r="AV30" s="1">
        <f t="shared" si="10"/>
        <v>-1.0122022400000001</v>
      </c>
      <c r="AW30" s="1">
        <f t="shared" si="11"/>
        <v>0.38125280000000017</v>
      </c>
      <c r="AX30" s="1">
        <f t="shared" si="12"/>
        <v>-99</v>
      </c>
      <c r="AY30" s="1">
        <f t="shared" si="13"/>
        <v>-99</v>
      </c>
      <c r="AZ30" s="1">
        <f t="shared" si="14"/>
        <v>-99</v>
      </c>
      <c r="BA30" s="1">
        <f t="shared" si="15"/>
        <v>-99</v>
      </c>
      <c r="BB30">
        <f t="shared" si="39"/>
        <v>-0.7072</v>
      </c>
      <c r="BC30">
        <f t="shared" si="16"/>
        <v>0</v>
      </c>
      <c r="BD30" s="1">
        <f t="shared" si="17"/>
        <v>-1.0122022400000001</v>
      </c>
      <c r="BE30">
        <v>0.7071</v>
      </c>
      <c r="BF30" s="1">
        <f t="shared" si="18"/>
        <v>0.8523620800000001</v>
      </c>
      <c r="BG30" s="1">
        <f t="shared" si="19"/>
        <v>1.5878534933333341</v>
      </c>
      <c r="BH30" s="1">
        <f t="shared" si="20"/>
        <v>-1.1009418666666675</v>
      </c>
      <c r="BI30" s="1">
        <f t="shared" si="21"/>
        <v>-99</v>
      </c>
      <c r="BJ30" s="1">
        <f t="shared" si="22"/>
        <v>-99</v>
      </c>
      <c r="BK30" s="1">
        <f t="shared" si="23"/>
        <v>-99</v>
      </c>
      <c r="BL30" s="1">
        <f t="shared" si="24"/>
        <v>-99</v>
      </c>
      <c r="BM30">
        <f t="shared" si="40"/>
        <v>0.7071</v>
      </c>
      <c r="BN30">
        <f t="shared" si="25"/>
        <v>0</v>
      </c>
      <c r="BO30" s="1">
        <f t="shared" si="26"/>
        <v>1.5878534933333341</v>
      </c>
      <c r="BP30">
        <f t="shared" si="41"/>
        <v>0</v>
      </c>
      <c r="BQ30">
        <f t="shared" si="42"/>
        <v>0</v>
      </c>
      <c r="BR30">
        <f t="shared" si="27"/>
        <v>0</v>
      </c>
      <c r="BS30">
        <f t="shared" si="43"/>
        <v>0</v>
      </c>
      <c r="BT30">
        <f t="shared" si="44"/>
        <v>0</v>
      </c>
    </row>
    <row r="31" spans="1:72" ht="12.75">
      <c r="A31">
        <v>58948</v>
      </c>
      <c r="B31" t="s">
        <v>37</v>
      </c>
      <c r="C31">
        <v>2</v>
      </c>
      <c r="D31" t="s">
        <v>24</v>
      </c>
      <c r="E31" t="s">
        <v>98</v>
      </c>
      <c r="F31">
        <v>20070406</v>
      </c>
      <c r="G31" t="s">
        <v>80</v>
      </c>
      <c r="H31">
        <v>831</v>
      </c>
      <c r="I31">
        <v>25.7</v>
      </c>
      <c r="J31">
        <v>56</v>
      </c>
      <c r="K31">
        <v>51.92</v>
      </c>
      <c r="L31">
        <v>0.9084</v>
      </c>
      <c r="M31">
        <v>24.29</v>
      </c>
      <c r="N31">
        <v>-0.0922</v>
      </c>
      <c r="O31">
        <v>23.75</v>
      </c>
      <c r="P31">
        <v>1.3245</v>
      </c>
      <c r="Q31">
        <v>30.3</v>
      </c>
      <c r="R31">
        <v>-0.3146</v>
      </c>
      <c r="S31">
        <v>20080406</v>
      </c>
      <c r="T31" t="s">
        <v>31</v>
      </c>
      <c r="U31" t="s">
        <v>31</v>
      </c>
      <c r="V31" t="s">
        <v>31</v>
      </c>
      <c r="W31" t="s">
        <v>31</v>
      </c>
      <c r="X31">
        <v>0.9084</v>
      </c>
      <c r="Y31" s="1">
        <f t="shared" si="28"/>
        <v>0.049769727999999985</v>
      </c>
      <c r="Z31" s="1">
        <f t="shared" si="29"/>
        <v>0.046962602666666686</v>
      </c>
      <c r="AA31" s="1">
        <f t="shared" si="30"/>
        <v>1.0767967466666666</v>
      </c>
      <c r="AB31" s="1">
        <f t="shared" si="31"/>
        <v>-99</v>
      </c>
      <c r="AC31" s="1">
        <f t="shared" si="32"/>
        <v>-99</v>
      </c>
      <c r="AD31" s="1">
        <f t="shared" si="33"/>
        <v>-99</v>
      </c>
      <c r="AE31" s="1">
        <f t="shared" si="34"/>
        <v>-99</v>
      </c>
      <c r="AF31">
        <f t="shared" si="35"/>
        <v>0.9084</v>
      </c>
      <c r="AG31">
        <f t="shared" si="36"/>
        <v>0</v>
      </c>
      <c r="AH31" s="1">
        <f t="shared" si="37"/>
        <v>0.046962602666666686</v>
      </c>
      <c r="AI31">
        <v>-0.0922</v>
      </c>
      <c r="AJ31" s="1">
        <f t="shared" si="0"/>
        <v>0.189302848</v>
      </c>
      <c r="AK31" s="1">
        <f t="shared" si="1"/>
        <v>0.29420413866666667</v>
      </c>
      <c r="AL31" s="1">
        <f t="shared" si="2"/>
        <v>-0.4830051733333333</v>
      </c>
      <c r="AM31" s="1">
        <f t="shared" si="3"/>
        <v>-99</v>
      </c>
      <c r="AN31" s="1">
        <f t="shared" si="4"/>
        <v>-99</v>
      </c>
      <c r="AO31" s="1">
        <f t="shared" si="5"/>
        <v>-99</v>
      </c>
      <c r="AP31" s="1">
        <f t="shared" si="6"/>
        <v>-99</v>
      </c>
      <c r="AQ31">
        <f t="shared" si="38"/>
        <v>-0.0922</v>
      </c>
      <c r="AR31">
        <f t="shared" si="7"/>
        <v>0</v>
      </c>
      <c r="AS31" s="1">
        <f t="shared" si="8"/>
        <v>0.29420413866666667</v>
      </c>
      <c r="AT31">
        <v>1.3245</v>
      </c>
      <c r="AU31" s="1">
        <f t="shared" si="9"/>
        <v>-0.20397628800000006</v>
      </c>
      <c r="AV31" s="1">
        <f t="shared" si="10"/>
        <v>-0.5448617920000002</v>
      </c>
      <c r="AW31" s="1">
        <f t="shared" si="11"/>
        <v>2.33670224</v>
      </c>
      <c r="AX31" s="1">
        <f t="shared" si="12"/>
        <v>-99</v>
      </c>
      <c r="AY31" s="1">
        <f t="shared" si="13"/>
        <v>-99</v>
      </c>
      <c r="AZ31" s="1">
        <f t="shared" si="14"/>
        <v>2.33670224</v>
      </c>
      <c r="BA31" s="1">
        <f t="shared" si="15"/>
        <v>-99</v>
      </c>
      <c r="BB31">
        <f t="shared" si="39"/>
        <v>1.3245</v>
      </c>
      <c r="BC31">
        <f t="shared" si="16"/>
        <v>0</v>
      </c>
      <c r="BD31" s="1">
        <f t="shared" si="17"/>
        <v>-0.5448617920000002</v>
      </c>
      <c r="BE31">
        <v>-0.3146</v>
      </c>
      <c r="BF31" s="1">
        <f t="shared" si="18"/>
        <v>0.6189696640000002</v>
      </c>
      <c r="BG31" s="1">
        <f t="shared" si="19"/>
        <v>1.2073627946666674</v>
      </c>
      <c r="BH31" s="1">
        <f t="shared" si="20"/>
        <v>-1.9024534933333341</v>
      </c>
      <c r="BI31" s="1">
        <f t="shared" si="21"/>
        <v>-99</v>
      </c>
      <c r="BJ31" s="1">
        <f t="shared" si="22"/>
        <v>-99</v>
      </c>
      <c r="BK31" s="1">
        <f t="shared" si="23"/>
        <v>-99</v>
      </c>
      <c r="BL31" s="1">
        <f t="shared" si="24"/>
        <v>-1.9024534933333341</v>
      </c>
      <c r="BM31">
        <f t="shared" si="40"/>
        <v>-0.3146</v>
      </c>
      <c r="BN31">
        <f t="shared" si="25"/>
        <v>0</v>
      </c>
      <c r="BO31" s="1">
        <f t="shared" si="26"/>
        <v>1.2073627946666674</v>
      </c>
      <c r="BP31">
        <f t="shared" si="41"/>
        <v>0</v>
      </c>
      <c r="BQ31">
        <f t="shared" si="42"/>
        <v>1</v>
      </c>
      <c r="BR31">
        <f t="shared" si="27"/>
        <v>0</v>
      </c>
      <c r="BS31">
        <f t="shared" si="43"/>
        <v>0</v>
      </c>
      <c r="BT31">
        <f t="shared" si="44"/>
        <v>0</v>
      </c>
    </row>
    <row r="32" spans="1:72" ht="12.75">
      <c r="A32">
        <v>66765</v>
      </c>
      <c r="B32" t="s">
        <v>37</v>
      </c>
      <c r="C32">
        <v>2</v>
      </c>
      <c r="D32" t="s">
        <v>24</v>
      </c>
      <c r="E32" t="s">
        <v>98</v>
      </c>
      <c r="F32">
        <v>20080814</v>
      </c>
      <c r="G32" t="s">
        <v>86</v>
      </c>
      <c r="H32" t="s">
        <v>84</v>
      </c>
      <c r="I32">
        <v>36.3</v>
      </c>
      <c r="J32">
        <v>74.6</v>
      </c>
      <c r="K32">
        <v>56.75</v>
      </c>
      <c r="L32">
        <v>1.8186</v>
      </c>
      <c r="M32">
        <v>24.38</v>
      </c>
      <c r="N32">
        <v>0.3181</v>
      </c>
      <c r="O32">
        <v>21.46</v>
      </c>
      <c r="P32">
        <v>0.6324</v>
      </c>
      <c r="Q32">
        <v>38.3</v>
      </c>
      <c r="R32">
        <v>0.952</v>
      </c>
      <c r="S32">
        <v>20090814</v>
      </c>
      <c r="T32" t="s">
        <v>31</v>
      </c>
      <c r="U32" t="s">
        <v>31</v>
      </c>
      <c r="V32" t="s">
        <v>31</v>
      </c>
      <c r="W32" t="s">
        <v>31</v>
      </c>
      <c r="X32">
        <v>1.8186</v>
      </c>
      <c r="Y32" s="1">
        <f t="shared" si="28"/>
        <v>0.40353578240000004</v>
      </c>
      <c r="Z32" s="1">
        <f t="shared" si="29"/>
        <v>0.4012900821333334</v>
      </c>
      <c r="AA32" s="1">
        <f t="shared" si="30"/>
        <v>1.7716373973333333</v>
      </c>
      <c r="AB32" s="1">
        <f t="shared" si="31"/>
        <v>-99</v>
      </c>
      <c r="AC32" s="1">
        <f t="shared" si="32"/>
        <v>-99</v>
      </c>
      <c r="AD32" s="1">
        <f t="shared" si="33"/>
        <v>-99</v>
      </c>
      <c r="AE32" s="1">
        <f t="shared" si="34"/>
        <v>1.7716373973333333</v>
      </c>
      <c r="AF32">
        <f t="shared" si="35"/>
        <v>1.8186</v>
      </c>
      <c r="AG32">
        <f t="shared" si="36"/>
        <v>0</v>
      </c>
      <c r="AH32" s="1">
        <f t="shared" si="37"/>
        <v>0.4012900821333334</v>
      </c>
      <c r="AI32">
        <v>0.3181</v>
      </c>
      <c r="AJ32" s="1">
        <f t="shared" si="0"/>
        <v>0.21506227840000003</v>
      </c>
      <c r="AK32" s="1">
        <f t="shared" si="1"/>
        <v>0.29898331093333336</v>
      </c>
      <c r="AL32" s="1">
        <f t="shared" si="2"/>
        <v>0.023895861333333324</v>
      </c>
      <c r="AM32" s="1">
        <f t="shared" si="3"/>
        <v>-99</v>
      </c>
      <c r="AN32" s="1">
        <f t="shared" si="4"/>
        <v>-99</v>
      </c>
      <c r="AO32" s="1">
        <f t="shared" si="5"/>
        <v>-99</v>
      </c>
      <c r="AP32" s="1">
        <f t="shared" si="6"/>
        <v>-99</v>
      </c>
      <c r="AQ32">
        <f t="shared" si="38"/>
        <v>0.3181</v>
      </c>
      <c r="AR32">
        <f t="shared" si="7"/>
        <v>0</v>
      </c>
      <c r="AS32" s="1">
        <f t="shared" si="8"/>
        <v>0.29898331093333336</v>
      </c>
      <c r="AT32">
        <v>0.6324</v>
      </c>
      <c r="AU32" s="1">
        <f t="shared" si="9"/>
        <v>-0.036701030400000056</v>
      </c>
      <c r="AV32" s="1">
        <f t="shared" si="10"/>
        <v>-0.30940943360000017</v>
      </c>
      <c r="AW32" s="1">
        <f t="shared" si="11"/>
        <v>1.1772617920000001</v>
      </c>
      <c r="AX32" s="1">
        <f t="shared" si="12"/>
        <v>-99</v>
      </c>
      <c r="AY32" s="1">
        <f t="shared" si="13"/>
        <v>-99</v>
      </c>
      <c r="AZ32" s="1">
        <f t="shared" si="14"/>
        <v>-99</v>
      </c>
      <c r="BA32" s="1">
        <f t="shared" si="15"/>
        <v>-99</v>
      </c>
      <c r="BB32">
        <f t="shared" si="39"/>
        <v>0.6324</v>
      </c>
      <c r="BC32">
        <f t="shared" si="16"/>
        <v>0</v>
      </c>
      <c r="BD32" s="1">
        <f t="shared" si="17"/>
        <v>-0.30940943360000017</v>
      </c>
      <c r="BE32">
        <v>0.952</v>
      </c>
      <c r="BF32" s="1">
        <f t="shared" si="18"/>
        <v>0.6855757312000001</v>
      </c>
      <c r="BG32" s="1">
        <f t="shared" si="19"/>
        <v>1.156290235733334</v>
      </c>
      <c r="BH32" s="1">
        <f t="shared" si="20"/>
        <v>-0.25536279466666745</v>
      </c>
      <c r="BI32" s="1">
        <f t="shared" si="21"/>
        <v>-99</v>
      </c>
      <c r="BJ32" s="1">
        <f t="shared" si="22"/>
        <v>-99</v>
      </c>
      <c r="BK32" s="1">
        <f t="shared" si="23"/>
        <v>-99</v>
      </c>
      <c r="BL32" s="1">
        <f t="shared" si="24"/>
        <v>-99</v>
      </c>
      <c r="BM32">
        <f t="shared" si="40"/>
        <v>0.952</v>
      </c>
      <c r="BN32">
        <f t="shared" si="25"/>
        <v>0</v>
      </c>
      <c r="BO32" s="1">
        <f t="shared" si="26"/>
        <v>1.156290235733334</v>
      </c>
      <c r="BP32">
        <f t="shared" si="41"/>
        <v>0</v>
      </c>
      <c r="BQ32">
        <f t="shared" si="42"/>
        <v>0</v>
      </c>
      <c r="BR32">
        <f t="shared" si="27"/>
        <v>1</v>
      </c>
      <c r="BS32">
        <f t="shared" si="43"/>
        <v>0</v>
      </c>
      <c r="BT32">
        <f t="shared" si="44"/>
        <v>0</v>
      </c>
    </row>
    <row r="33" spans="1:72" ht="12.75">
      <c r="A33">
        <v>55738</v>
      </c>
      <c r="B33" t="s">
        <v>40</v>
      </c>
      <c r="C33">
        <v>2</v>
      </c>
      <c r="D33" t="s">
        <v>24</v>
      </c>
      <c r="E33" t="s">
        <v>96</v>
      </c>
      <c r="F33">
        <v>20050605</v>
      </c>
      <c r="G33" t="s">
        <v>41</v>
      </c>
      <c r="H33" t="s">
        <v>33</v>
      </c>
      <c r="I33">
        <v>32.6</v>
      </c>
      <c r="J33">
        <v>62.1</v>
      </c>
      <c r="K33">
        <v>51.83</v>
      </c>
      <c r="L33">
        <v>0.8962</v>
      </c>
      <c r="M33">
        <v>17</v>
      </c>
      <c r="N33">
        <v>-1.0527</v>
      </c>
      <c r="O33">
        <v>13.96</v>
      </c>
      <c r="P33">
        <v>-1.2613</v>
      </c>
      <c r="Q33">
        <v>29.5</v>
      </c>
      <c r="R33">
        <v>-0.4151</v>
      </c>
      <c r="S33" t="s">
        <v>27</v>
      </c>
      <c r="T33" t="s">
        <v>28</v>
      </c>
      <c r="U33" t="s">
        <v>29</v>
      </c>
      <c r="V33" t="s">
        <v>30</v>
      </c>
      <c r="W33" t="s">
        <v>31</v>
      </c>
      <c r="X33">
        <v>0.8962</v>
      </c>
      <c r="Y33" s="1">
        <f t="shared" si="28"/>
        <v>0.17924</v>
      </c>
      <c r="Z33" s="1">
        <f t="shared" si="29"/>
        <v>0.5273733333333334</v>
      </c>
      <c r="AA33" s="1">
        <f t="shared" si="30"/>
        <v>0.46103333333333335</v>
      </c>
      <c r="AB33" s="1">
        <f t="shared" si="31"/>
        <v>-99</v>
      </c>
      <c r="AC33" s="1">
        <f t="shared" si="32"/>
        <v>-99</v>
      </c>
      <c r="AD33" s="1">
        <f t="shared" si="33"/>
        <v>-99</v>
      </c>
      <c r="AE33" s="1">
        <f t="shared" si="34"/>
        <v>-99</v>
      </c>
      <c r="AF33">
        <f t="shared" si="35"/>
        <v>0.8962</v>
      </c>
      <c r="AG33">
        <f t="shared" si="36"/>
        <v>0</v>
      </c>
      <c r="AH33" s="1">
        <f t="shared" si="37"/>
        <v>0.5273733333333334</v>
      </c>
      <c r="AI33">
        <v>-1.0527</v>
      </c>
      <c r="AJ33" s="1">
        <f t="shared" si="0"/>
        <v>-0.21054</v>
      </c>
      <c r="AK33" s="1">
        <f t="shared" si="1"/>
        <v>-0.5775533333333334</v>
      </c>
      <c r="AL33" s="1">
        <f t="shared" si="2"/>
        <v>-0.5939333333333334</v>
      </c>
      <c r="AM33" s="1">
        <f t="shared" si="3"/>
        <v>-99</v>
      </c>
      <c r="AN33" s="1">
        <f t="shared" si="4"/>
        <v>-99</v>
      </c>
      <c r="AO33" s="1">
        <f t="shared" si="5"/>
        <v>-99</v>
      </c>
      <c r="AP33" s="1">
        <f t="shared" si="6"/>
        <v>-99</v>
      </c>
      <c r="AQ33">
        <f t="shared" si="38"/>
        <v>-1.0527</v>
      </c>
      <c r="AR33">
        <f t="shared" si="7"/>
        <v>0</v>
      </c>
      <c r="AS33" s="1">
        <f t="shared" si="8"/>
        <v>-0.5775533333333334</v>
      </c>
      <c r="AT33">
        <v>-1.2613</v>
      </c>
      <c r="AU33" s="1">
        <f t="shared" si="9"/>
        <v>-0.25226000000000004</v>
      </c>
      <c r="AV33" s="1">
        <f t="shared" si="10"/>
        <v>-1.2723933333333335</v>
      </c>
      <c r="AW33" s="1">
        <f t="shared" si="11"/>
        <v>0.013866666666666472</v>
      </c>
      <c r="AX33" s="1">
        <f t="shared" si="12"/>
        <v>-99</v>
      </c>
      <c r="AY33" s="1">
        <f t="shared" si="13"/>
        <v>-99</v>
      </c>
      <c r="AZ33" s="1">
        <f t="shared" si="14"/>
        <v>-99</v>
      </c>
      <c r="BA33" s="1">
        <f t="shared" si="15"/>
        <v>-99</v>
      </c>
      <c r="BB33">
        <f t="shared" si="39"/>
        <v>-1.2613</v>
      </c>
      <c r="BC33">
        <f t="shared" si="16"/>
        <v>0</v>
      </c>
      <c r="BD33" s="1">
        <f t="shared" si="17"/>
        <v>-1.2723933333333335</v>
      </c>
      <c r="BE33">
        <v>-0.4151</v>
      </c>
      <c r="BF33" s="1">
        <f t="shared" si="18"/>
        <v>-0.08302000000000001</v>
      </c>
      <c r="BG33" s="1">
        <f t="shared" si="19"/>
        <v>-0.03000666666666668</v>
      </c>
      <c r="BH33" s="1">
        <f t="shared" si="20"/>
        <v>-0.48136666666666666</v>
      </c>
      <c r="BI33" s="1">
        <f t="shared" si="21"/>
        <v>-99</v>
      </c>
      <c r="BJ33" s="1">
        <f t="shared" si="22"/>
        <v>-99</v>
      </c>
      <c r="BK33" s="1">
        <f t="shared" si="23"/>
        <v>-99</v>
      </c>
      <c r="BL33" s="1">
        <f t="shared" si="24"/>
        <v>-99</v>
      </c>
      <c r="BM33">
        <f t="shared" si="40"/>
        <v>-0.4151</v>
      </c>
      <c r="BN33">
        <f t="shared" si="25"/>
        <v>0</v>
      </c>
      <c r="BO33" s="1">
        <f t="shared" si="26"/>
        <v>-0.03000666666666668</v>
      </c>
      <c r="BP33">
        <f t="shared" si="41"/>
        <v>0</v>
      </c>
      <c r="BQ33">
        <f t="shared" si="42"/>
        <v>0</v>
      </c>
      <c r="BR33">
        <f t="shared" si="27"/>
        <v>0</v>
      </c>
      <c r="BS33">
        <f t="shared" si="43"/>
        <v>0</v>
      </c>
      <c r="BT33">
        <f t="shared" si="44"/>
        <v>0</v>
      </c>
    </row>
    <row r="34" spans="1:72" ht="12.75">
      <c r="A34">
        <v>56126</v>
      </c>
      <c r="B34" t="s">
        <v>40</v>
      </c>
      <c r="C34">
        <v>3</v>
      </c>
      <c r="D34" t="s">
        <v>24</v>
      </c>
      <c r="E34" t="s">
        <v>96</v>
      </c>
      <c r="F34">
        <v>20050621</v>
      </c>
      <c r="G34" t="s">
        <v>44</v>
      </c>
      <c r="H34" t="s">
        <v>39</v>
      </c>
      <c r="I34">
        <v>42.6</v>
      </c>
      <c r="J34">
        <v>59.4</v>
      </c>
      <c r="K34">
        <v>42.75</v>
      </c>
      <c r="L34">
        <v>-0.3454</v>
      </c>
      <c r="M34">
        <v>24.21</v>
      </c>
      <c r="N34">
        <v>0.0983</v>
      </c>
      <c r="O34">
        <v>9.38</v>
      </c>
      <c r="P34">
        <v>-1.4441</v>
      </c>
      <c r="Q34">
        <v>16.8</v>
      </c>
      <c r="R34">
        <v>-0.5331</v>
      </c>
      <c r="S34" t="s">
        <v>27</v>
      </c>
      <c r="T34" t="s">
        <v>28</v>
      </c>
      <c r="U34" t="s">
        <v>29</v>
      </c>
      <c r="V34" t="s">
        <v>30</v>
      </c>
      <c r="W34" t="s">
        <v>45</v>
      </c>
      <c r="X34">
        <v>-0.3454</v>
      </c>
      <c r="Y34" s="1">
        <f t="shared" si="28"/>
        <v>0.07431200000000002</v>
      </c>
      <c r="Z34" s="1">
        <f t="shared" si="29"/>
        <v>0.3528186666666667</v>
      </c>
      <c r="AA34" s="1">
        <f t="shared" si="30"/>
        <v>-0.8727733333333334</v>
      </c>
      <c r="AB34" s="1">
        <f t="shared" si="31"/>
        <v>-99</v>
      </c>
      <c r="AC34" s="1">
        <f t="shared" si="32"/>
        <v>-99</v>
      </c>
      <c r="AD34" s="1">
        <f t="shared" si="33"/>
        <v>-99</v>
      </c>
      <c r="AE34" s="1">
        <f t="shared" si="34"/>
        <v>-99</v>
      </c>
      <c r="AF34">
        <f t="shared" si="35"/>
        <v>-0.3454</v>
      </c>
      <c r="AG34">
        <f t="shared" si="36"/>
        <v>0</v>
      </c>
      <c r="AH34" s="1">
        <f t="shared" si="37"/>
        <v>0.3528186666666667</v>
      </c>
      <c r="AI34">
        <v>0.0983</v>
      </c>
      <c r="AJ34" s="1">
        <f t="shared" si="0"/>
        <v>-0.14877200000000002</v>
      </c>
      <c r="AK34" s="1">
        <f t="shared" si="1"/>
        <v>-0.4423826666666667</v>
      </c>
      <c r="AL34" s="1">
        <f t="shared" si="2"/>
        <v>0.6758533333333334</v>
      </c>
      <c r="AM34" s="1">
        <f t="shared" si="3"/>
        <v>-99</v>
      </c>
      <c r="AN34" s="1">
        <f t="shared" si="4"/>
        <v>-99</v>
      </c>
      <c r="AO34" s="1">
        <f t="shared" si="5"/>
        <v>-99</v>
      </c>
      <c r="AP34" s="1">
        <f t="shared" si="6"/>
        <v>-99</v>
      </c>
      <c r="AQ34">
        <f t="shared" si="38"/>
        <v>0.0983</v>
      </c>
      <c r="AR34">
        <f t="shared" si="7"/>
        <v>0</v>
      </c>
      <c r="AS34" s="1">
        <f t="shared" si="8"/>
        <v>-0.4423826666666667</v>
      </c>
      <c r="AT34">
        <v>-1.4441</v>
      </c>
      <c r="AU34" s="1">
        <f t="shared" si="9"/>
        <v>-0.49062800000000006</v>
      </c>
      <c r="AV34" s="1">
        <f t="shared" si="10"/>
        <v>-1.3067346666666668</v>
      </c>
      <c r="AW34" s="1">
        <f t="shared" si="11"/>
        <v>-0.17170666666666645</v>
      </c>
      <c r="AX34" s="1">
        <f t="shared" si="12"/>
        <v>-99</v>
      </c>
      <c r="AY34" s="1">
        <f t="shared" si="13"/>
        <v>-99</v>
      </c>
      <c r="AZ34" s="1">
        <f t="shared" si="14"/>
        <v>-99</v>
      </c>
      <c r="BA34" s="1">
        <f t="shared" si="15"/>
        <v>-99</v>
      </c>
      <c r="BB34">
        <f t="shared" si="39"/>
        <v>-1.4441</v>
      </c>
      <c r="BC34">
        <f t="shared" si="16"/>
        <v>0</v>
      </c>
      <c r="BD34" s="1">
        <f t="shared" si="17"/>
        <v>-1.3067346666666668</v>
      </c>
      <c r="BE34">
        <v>-0.5331</v>
      </c>
      <c r="BF34" s="1">
        <f t="shared" si="18"/>
        <v>-0.17303600000000002</v>
      </c>
      <c r="BG34" s="1">
        <f t="shared" si="19"/>
        <v>-0.13062533333333334</v>
      </c>
      <c r="BH34" s="1">
        <f t="shared" si="20"/>
        <v>-0.5030933333333334</v>
      </c>
      <c r="BI34" s="1">
        <f t="shared" si="21"/>
        <v>-99</v>
      </c>
      <c r="BJ34" s="1">
        <f t="shared" si="22"/>
        <v>-99</v>
      </c>
      <c r="BK34" s="1">
        <f t="shared" si="23"/>
        <v>-99</v>
      </c>
      <c r="BL34" s="1">
        <f t="shared" si="24"/>
        <v>-99</v>
      </c>
      <c r="BM34">
        <f t="shared" si="40"/>
        <v>-0.5331</v>
      </c>
      <c r="BN34">
        <f t="shared" si="25"/>
        <v>0</v>
      </c>
      <c r="BO34" s="1">
        <f t="shared" si="26"/>
        <v>-0.13062533333333334</v>
      </c>
      <c r="BP34">
        <f t="shared" si="41"/>
        <v>0</v>
      </c>
      <c r="BQ34">
        <f t="shared" si="42"/>
        <v>0</v>
      </c>
      <c r="BR34">
        <f t="shared" si="27"/>
        <v>0</v>
      </c>
      <c r="BS34">
        <f t="shared" si="43"/>
        <v>0</v>
      </c>
      <c r="BT34">
        <f t="shared" si="44"/>
        <v>0</v>
      </c>
    </row>
    <row r="35" spans="1:72" ht="12.75">
      <c r="A35">
        <v>56269</v>
      </c>
      <c r="B35" t="s">
        <v>40</v>
      </c>
      <c r="C35">
        <v>2</v>
      </c>
      <c r="D35" t="s">
        <v>24</v>
      </c>
      <c r="E35" t="s">
        <v>96</v>
      </c>
      <c r="F35">
        <v>20050719</v>
      </c>
      <c r="G35" t="s">
        <v>53</v>
      </c>
      <c r="H35" t="s">
        <v>54</v>
      </c>
      <c r="I35">
        <v>39.2</v>
      </c>
      <c r="J35">
        <v>91.2</v>
      </c>
      <c r="K35">
        <v>50.41</v>
      </c>
      <c r="L35">
        <v>0.7547</v>
      </c>
      <c r="M35">
        <v>20.83</v>
      </c>
      <c r="N35">
        <v>-0.4219</v>
      </c>
      <c r="O35">
        <v>7</v>
      </c>
      <c r="P35">
        <v>-1.1201</v>
      </c>
      <c r="Q35">
        <v>52</v>
      </c>
      <c r="R35">
        <v>1.147</v>
      </c>
      <c r="S35" t="s">
        <v>27</v>
      </c>
      <c r="T35" t="s">
        <v>47</v>
      </c>
      <c r="U35" t="s">
        <v>29</v>
      </c>
      <c r="V35" t="s">
        <v>30</v>
      </c>
      <c r="W35" t="s">
        <v>31</v>
      </c>
      <c r="X35">
        <v>0.7547</v>
      </c>
      <c r="Y35" s="1">
        <f t="shared" si="28"/>
        <v>0.21038960000000004</v>
      </c>
      <c r="Z35" s="1">
        <f t="shared" si="29"/>
        <v>0.4331949333333334</v>
      </c>
      <c r="AA35" s="1">
        <f t="shared" si="30"/>
        <v>0.4018813333333333</v>
      </c>
      <c r="AB35" s="1">
        <f t="shared" si="31"/>
        <v>-99</v>
      </c>
      <c r="AC35" s="1">
        <f t="shared" si="32"/>
        <v>-99</v>
      </c>
      <c r="AD35" s="1">
        <f t="shared" si="33"/>
        <v>-99</v>
      </c>
      <c r="AE35" s="1">
        <f t="shared" si="34"/>
        <v>-99</v>
      </c>
      <c r="AF35">
        <f t="shared" si="35"/>
        <v>0.7547</v>
      </c>
      <c r="AG35">
        <f t="shared" si="36"/>
        <v>0</v>
      </c>
      <c r="AH35" s="1">
        <f t="shared" si="37"/>
        <v>0.4331949333333334</v>
      </c>
      <c r="AI35">
        <v>-0.4219</v>
      </c>
      <c r="AJ35" s="1">
        <f t="shared" si="0"/>
        <v>-0.2033976</v>
      </c>
      <c r="AK35" s="1">
        <f t="shared" si="1"/>
        <v>-0.4382861333333334</v>
      </c>
      <c r="AL35" s="1">
        <f t="shared" si="2"/>
        <v>0.020482666666666705</v>
      </c>
      <c r="AM35" s="1">
        <f t="shared" si="3"/>
        <v>-99</v>
      </c>
      <c r="AN35" s="1">
        <f t="shared" si="4"/>
        <v>-99</v>
      </c>
      <c r="AO35" s="1">
        <f t="shared" si="5"/>
        <v>-99</v>
      </c>
      <c r="AP35" s="1">
        <f t="shared" si="6"/>
        <v>-99</v>
      </c>
      <c r="AQ35">
        <f t="shared" si="38"/>
        <v>-0.4219</v>
      </c>
      <c r="AR35">
        <f t="shared" si="7"/>
        <v>0</v>
      </c>
      <c r="AS35" s="1">
        <f t="shared" si="8"/>
        <v>-0.4382861333333334</v>
      </c>
      <c r="AT35">
        <v>-1.1201</v>
      </c>
      <c r="AU35" s="1">
        <f t="shared" si="9"/>
        <v>-0.6165224000000001</v>
      </c>
      <c r="AV35" s="1">
        <f t="shared" si="10"/>
        <v>-1.2694077333333336</v>
      </c>
      <c r="AW35" s="1">
        <f t="shared" si="11"/>
        <v>0.18663466666666673</v>
      </c>
      <c r="AX35" s="1">
        <f t="shared" si="12"/>
        <v>-99</v>
      </c>
      <c r="AY35" s="1">
        <f t="shared" si="13"/>
        <v>-99</v>
      </c>
      <c r="AZ35" s="1">
        <f t="shared" si="14"/>
        <v>-99</v>
      </c>
      <c r="BA35" s="1">
        <f t="shared" si="15"/>
        <v>-99</v>
      </c>
      <c r="BB35">
        <f t="shared" si="39"/>
        <v>-1.1201</v>
      </c>
      <c r="BC35">
        <f t="shared" si="16"/>
        <v>0</v>
      </c>
      <c r="BD35" s="1">
        <f t="shared" si="17"/>
        <v>-1.2694077333333336</v>
      </c>
      <c r="BE35">
        <v>1.147</v>
      </c>
      <c r="BF35" s="1">
        <f t="shared" si="18"/>
        <v>0.0909712</v>
      </c>
      <c r="BG35" s="1">
        <f t="shared" si="19"/>
        <v>0.12489973333333335</v>
      </c>
      <c r="BH35" s="1">
        <f t="shared" si="20"/>
        <v>1.2776253333333334</v>
      </c>
      <c r="BI35" s="1">
        <f t="shared" si="21"/>
        <v>-99</v>
      </c>
      <c r="BJ35" s="1">
        <f t="shared" si="22"/>
        <v>-99</v>
      </c>
      <c r="BK35" s="1">
        <f t="shared" si="23"/>
        <v>-99</v>
      </c>
      <c r="BL35" s="1">
        <f t="shared" si="24"/>
        <v>-99</v>
      </c>
      <c r="BM35">
        <f t="shared" si="40"/>
        <v>1.147</v>
      </c>
      <c r="BN35">
        <f t="shared" si="25"/>
        <v>0</v>
      </c>
      <c r="BO35" s="1">
        <f t="shared" si="26"/>
        <v>0.12489973333333335</v>
      </c>
      <c r="BP35">
        <f t="shared" si="41"/>
        <v>0</v>
      </c>
      <c r="BQ35">
        <f t="shared" si="42"/>
        <v>0</v>
      </c>
      <c r="BR35">
        <f t="shared" si="27"/>
        <v>0</v>
      </c>
      <c r="BS35">
        <f t="shared" si="43"/>
        <v>0</v>
      </c>
      <c r="BT35">
        <f t="shared" si="44"/>
        <v>0</v>
      </c>
    </row>
    <row r="36" spans="1:72" ht="12.75">
      <c r="A36">
        <v>56270</v>
      </c>
      <c r="B36" t="s">
        <v>40</v>
      </c>
      <c r="C36">
        <v>3</v>
      </c>
      <c r="D36" t="s">
        <v>24</v>
      </c>
      <c r="E36" t="s">
        <v>96</v>
      </c>
      <c r="F36">
        <v>20050721</v>
      </c>
      <c r="G36" t="s">
        <v>56</v>
      </c>
      <c r="H36" t="s">
        <v>51</v>
      </c>
      <c r="I36">
        <v>33.4</v>
      </c>
      <c r="J36">
        <v>84</v>
      </c>
      <c r="K36">
        <v>59.46</v>
      </c>
      <c r="L36">
        <v>0.4851</v>
      </c>
      <c r="M36">
        <v>33.92</v>
      </c>
      <c r="N36">
        <v>-0.8511</v>
      </c>
      <c r="O36">
        <v>43.33</v>
      </c>
      <c r="P36">
        <v>-0.2859</v>
      </c>
      <c r="Q36">
        <v>50.6</v>
      </c>
      <c r="R36">
        <v>0.5338</v>
      </c>
      <c r="S36" t="s">
        <v>27</v>
      </c>
      <c r="T36" t="s">
        <v>47</v>
      </c>
      <c r="U36" t="s">
        <v>29</v>
      </c>
      <c r="V36" t="s">
        <v>30</v>
      </c>
      <c r="W36" t="s">
        <v>31</v>
      </c>
      <c r="X36">
        <v>0.4851</v>
      </c>
      <c r="Y36" s="1">
        <f t="shared" si="28"/>
        <v>0.26533168000000007</v>
      </c>
      <c r="Z36" s="1">
        <f t="shared" si="29"/>
        <v>0.4435759466666668</v>
      </c>
      <c r="AA36" s="1">
        <f t="shared" si="30"/>
        <v>0.051905066666666555</v>
      </c>
      <c r="AB36" s="1">
        <f t="shared" si="31"/>
        <v>-99</v>
      </c>
      <c r="AC36" s="1">
        <f t="shared" si="32"/>
        <v>-99</v>
      </c>
      <c r="AD36" s="1">
        <f t="shared" si="33"/>
        <v>-99</v>
      </c>
      <c r="AE36" s="1">
        <f t="shared" si="34"/>
        <v>-99</v>
      </c>
      <c r="AF36">
        <f t="shared" si="35"/>
        <v>0.4851</v>
      </c>
      <c r="AG36">
        <f t="shared" si="36"/>
        <v>0</v>
      </c>
      <c r="AH36" s="1">
        <f t="shared" si="37"/>
        <v>0.4435759466666668</v>
      </c>
      <c r="AI36">
        <v>-0.8511</v>
      </c>
      <c r="AJ36" s="1">
        <f t="shared" si="0"/>
        <v>-0.33293808</v>
      </c>
      <c r="AK36" s="1">
        <f t="shared" si="1"/>
        <v>-0.5208489066666667</v>
      </c>
      <c r="AL36" s="1">
        <f t="shared" si="2"/>
        <v>-0.4128138666666666</v>
      </c>
      <c r="AM36" s="1">
        <f t="shared" si="3"/>
        <v>-99</v>
      </c>
      <c r="AN36" s="1">
        <f t="shared" si="4"/>
        <v>-99</v>
      </c>
      <c r="AO36" s="1">
        <f t="shared" si="5"/>
        <v>-99</v>
      </c>
      <c r="AP36" s="1">
        <f t="shared" si="6"/>
        <v>-99</v>
      </c>
      <c r="AQ36">
        <f t="shared" si="38"/>
        <v>-0.8511</v>
      </c>
      <c r="AR36">
        <f t="shared" si="7"/>
        <v>0</v>
      </c>
      <c r="AS36" s="1">
        <f t="shared" si="8"/>
        <v>-0.5208489066666667</v>
      </c>
      <c r="AT36">
        <v>-0.2859</v>
      </c>
      <c r="AU36" s="1">
        <f t="shared" si="9"/>
        <v>-0.5503979200000001</v>
      </c>
      <c r="AV36" s="1">
        <f t="shared" si="10"/>
        <v>-1.072706186666667</v>
      </c>
      <c r="AW36" s="1">
        <f t="shared" si="11"/>
        <v>0.9835077333333335</v>
      </c>
      <c r="AX36" s="1">
        <f t="shared" si="12"/>
        <v>-99</v>
      </c>
      <c r="AY36" s="1">
        <f t="shared" si="13"/>
        <v>-99</v>
      </c>
      <c r="AZ36" s="1">
        <f t="shared" si="14"/>
        <v>-99</v>
      </c>
      <c r="BA36" s="1">
        <f t="shared" si="15"/>
        <v>-99</v>
      </c>
      <c r="BB36">
        <f t="shared" si="39"/>
        <v>-0.2859</v>
      </c>
      <c r="BC36">
        <f t="shared" si="16"/>
        <v>0</v>
      </c>
      <c r="BD36" s="1">
        <f t="shared" si="17"/>
        <v>-1.072706186666667</v>
      </c>
      <c r="BE36">
        <v>0.5338</v>
      </c>
      <c r="BF36" s="1">
        <f t="shared" si="18"/>
        <v>0.17953696000000002</v>
      </c>
      <c r="BG36" s="1">
        <f t="shared" si="19"/>
        <v>0.2066797866666667</v>
      </c>
      <c r="BH36" s="1">
        <f t="shared" si="20"/>
        <v>0.4089002666666667</v>
      </c>
      <c r="BI36" s="1">
        <f t="shared" si="21"/>
        <v>-99</v>
      </c>
      <c r="BJ36" s="1">
        <f t="shared" si="22"/>
        <v>-99</v>
      </c>
      <c r="BK36" s="1">
        <f t="shared" si="23"/>
        <v>-99</v>
      </c>
      <c r="BL36" s="1">
        <f t="shared" si="24"/>
        <v>-99</v>
      </c>
      <c r="BM36">
        <f t="shared" si="40"/>
        <v>0.5338</v>
      </c>
      <c r="BN36">
        <f t="shared" si="25"/>
        <v>0</v>
      </c>
      <c r="BO36" s="1">
        <f t="shared" si="26"/>
        <v>0.2066797866666667</v>
      </c>
      <c r="BP36">
        <f t="shared" si="41"/>
        <v>0</v>
      </c>
      <c r="BQ36">
        <f t="shared" si="42"/>
        <v>0</v>
      </c>
      <c r="BR36">
        <f t="shared" si="27"/>
        <v>0</v>
      </c>
      <c r="BS36">
        <f t="shared" si="43"/>
        <v>0</v>
      </c>
      <c r="BT36">
        <f t="shared" si="44"/>
        <v>0</v>
      </c>
    </row>
    <row r="37" spans="1:72" ht="12.75">
      <c r="A37">
        <v>56381</v>
      </c>
      <c r="B37" t="s">
        <v>40</v>
      </c>
      <c r="C37">
        <v>2</v>
      </c>
      <c r="D37" t="s">
        <v>24</v>
      </c>
      <c r="E37" t="s">
        <v>96</v>
      </c>
      <c r="F37">
        <v>20050818</v>
      </c>
      <c r="G37" t="s">
        <v>61</v>
      </c>
      <c r="H37" t="s">
        <v>62</v>
      </c>
      <c r="I37">
        <v>43.2</v>
      </c>
      <c r="J37">
        <v>62.4</v>
      </c>
      <c r="K37">
        <v>56.63</v>
      </c>
      <c r="L37">
        <v>0.7055</v>
      </c>
      <c r="M37">
        <v>26.83</v>
      </c>
      <c r="N37">
        <v>-0.7143</v>
      </c>
      <c r="O37">
        <v>33.96</v>
      </c>
      <c r="P37">
        <v>0.7072</v>
      </c>
      <c r="Q37">
        <v>19.2</v>
      </c>
      <c r="R37">
        <v>-0.7071</v>
      </c>
      <c r="S37" t="s">
        <v>27</v>
      </c>
      <c r="T37" t="s">
        <v>58</v>
      </c>
      <c r="U37" t="s">
        <v>29</v>
      </c>
      <c r="V37" t="s">
        <v>30</v>
      </c>
      <c r="W37" t="s">
        <v>31</v>
      </c>
      <c r="X37">
        <v>0.7055</v>
      </c>
      <c r="Y37" s="1">
        <f t="shared" si="28"/>
        <v>0.3533653440000001</v>
      </c>
      <c r="Z37" s="1">
        <f t="shared" si="29"/>
        <v>0.49596075733333345</v>
      </c>
      <c r="AA37" s="1">
        <f t="shared" si="30"/>
        <v>0.26192405333333324</v>
      </c>
      <c r="AB37" s="1">
        <f t="shared" si="31"/>
        <v>-99</v>
      </c>
      <c r="AC37" s="1">
        <f t="shared" si="32"/>
        <v>-99</v>
      </c>
      <c r="AD37" s="1">
        <f t="shared" si="33"/>
        <v>-99</v>
      </c>
      <c r="AE37" s="1">
        <f t="shared" si="34"/>
        <v>-99</v>
      </c>
      <c r="AF37">
        <f t="shared" si="35"/>
        <v>0.7055</v>
      </c>
      <c r="AG37">
        <f t="shared" si="36"/>
        <v>0</v>
      </c>
      <c r="AH37" s="1">
        <f t="shared" si="37"/>
        <v>0.49596075733333345</v>
      </c>
      <c r="AI37">
        <v>-0.7143</v>
      </c>
      <c r="AJ37" s="1">
        <f t="shared" si="0"/>
        <v>-0.40921046400000005</v>
      </c>
      <c r="AK37" s="1">
        <f t="shared" si="1"/>
        <v>-0.5595391253333334</v>
      </c>
      <c r="AL37" s="1">
        <f t="shared" si="2"/>
        <v>-0.19345109333333332</v>
      </c>
      <c r="AM37" s="1">
        <f t="shared" si="3"/>
        <v>-99</v>
      </c>
      <c r="AN37" s="1">
        <f t="shared" si="4"/>
        <v>-99</v>
      </c>
      <c r="AO37" s="1">
        <f t="shared" si="5"/>
        <v>-99</v>
      </c>
      <c r="AP37" s="1">
        <f t="shared" si="6"/>
        <v>-99</v>
      </c>
      <c r="AQ37">
        <f t="shared" si="38"/>
        <v>-0.7143</v>
      </c>
      <c r="AR37">
        <f t="shared" si="7"/>
        <v>0</v>
      </c>
      <c r="AS37" s="1">
        <f t="shared" si="8"/>
        <v>-0.5595391253333334</v>
      </c>
      <c r="AT37">
        <v>0.7072</v>
      </c>
      <c r="AU37" s="1">
        <f t="shared" si="9"/>
        <v>-0.2988783360000001</v>
      </c>
      <c r="AV37" s="1">
        <f t="shared" si="10"/>
        <v>-0.7167249493333336</v>
      </c>
      <c r="AW37" s="1">
        <f t="shared" si="11"/>
        <v>1.779906186666667</v>
      </c>
      <c r="AX37" s="1">
        <f t="shared" si="12"/>
        <v>-99</v>
      </c>
      <c r="AY37" s="1">
        <f t="shared" si="13"/>
        <v>-99</v>
      </c>
      <c r="AZ37" s="1">
        <f t="shared" si="14"/>
        <v>-99</v>
      </c>
      <c r="BA37" s="1">
        <f t="shared" si="15"/>
        <v>1.779906186666667</v>
      </c>
      <c r="BB37">
        <f t="shared" si="39"/>
        <v>0.7072</v>
      </c>
      <c r="BC37">
        <f t="shared" si="16"/>
        <v>0</v>
      </c>
      <c r="BD37" s="1">
        <f t="shared" si="17"/>
        <v>-0.7167249493333336</v>
      </c>
      <c r="BE37">
        <v>-0.7071</v>
      </c>
      <c r="BF37" s="1">
        <f t="shared" si="18"/>
        <v>0.002209568000000023</v>
      </c>
      <c r="BG37" s="1">
        <f t="shared" si="19"/>
        <v>0.02392382933333337</v>
      </c>
      <c r="BH37" s="1">
        <f t="shared" si="20"/>
        <v>-0.9137797866666666</v>
      </c>
      <c r="BI37" s="1">
        <f t="shared" si="21"/>
        <v>-99</v>
      </c>
      <c r="BJ37" s="1">
        <f t="shared" si="22"/>
        <v>-99</v>
      </c>
      <c r="BK37" s="1">
        <f t="shared" si="23"/>
        <v>-99</v>
      </c>
      <c r="BL37" s="1">
        <f t="shared" si="24"/>
        <v>-99</v>
      </c>
      <c r="BM37">
        <f t="shared" si="40"/>
        <v>-0.7071</v>
      </c>
      <c r="BN37">
        <f t="shared" si="25"/>
        <v>0</v>
      </c>
      <c r="BO37" s="1">
        <f t="shared" si="26"/>
        <v>0.02392382933333337</v>
      </c>
      <c r="BP37">
        <f t="shared" si="41"/>
        <v>0</v>
      </c>
      <c r="BQ37">
        <f t="shared" si="42"/>
        <v>0</v>
      </c>
      <c r="BR37">
        <f t="shared" si="27"/>
        <v>1</v>
      </c>
      <c r="BS37">
        <f t="shared" si="43"/>
        <v>0</v>
      </c>
      <c r="BT37">
        <f t="shared" si="44"/>
        <v>0</v>
      </c>
    </row>
    <row r="38" spans="1:72" ht="12.75">
      <c r="A38">
        <v>56383</v>
      </c>
      <c r="B38" t="s">
        <v>40</v>
      </c>
      <c r="C38">
        <v>3</v>
      </c>
      <c r="D38" t="s">
        <v>24</v>
      </c>
      <c r="E38" t="s">
        <v>96</v>
      </c>
      <c r="F38">
        <v>20050824</v>
      </c>
      <c r="G38" t="s">
        <v>66</v>
      </c>
      <c r="H38" t="s">
        <v>51</v>
      </c>
      <c r="I38">
        <v>35.2</v>
      </c>
      <c r="J38">
        <v>87</v>
      </c>
      <c r="K38">
        <v>61.46</v>
      </c>
      <c r="L38">
        <v>0.6655</v>
      </c>
      <c r="M38">
        <v>39.42</v>
      </c>
      <c r="N38">
        <v>1.0993</v>
      </c>
      <c r="O38">
        <v>62.08</v>
      </c>
      <c r="P38">
        <v>1.1116</v>
      </c>
      <c r="Q38">
        <v>51.8</v>
      </c>
      <c r="R38">
        <v>0.6198</v>
      </c>
      <c r="S38">
        <v>20070214</v>
      </c>
      <c r="T38" t="s">
        <v>58</v>
      </c>
      <c r="U38" t="s">
        <v>29</v>
      </c>
      <c r="V38" t="s">
        <v>30</v>
      </c>
      <c r="W38" t="s">
        <v>31</v>
      </c>
      <c r="X38">
        <v>0.6655</v>
      </c>
      <c r="Y38" s="1">
        <f t="shared" si="28"/>
        <v>0.41579227520000006</v>
      </c>
      <c r="Z38" s="1">
        <f t="shared" si="29"/>
        <v>0.5298686058666668</v>
      </c>
      <c r="AA38" s="1">
        <f t="shared" si="30"/>
        <v>0.16953924266666653</v>
      </c>
      <c r="AB38" s="1">
        <f t="shared" si="31"/>
        <v>-99</v>
      </c>
      <c r="AC38" s="1">
        <f t="shared" si="32"/>
        <v>-99</v>
      </c>
      <c r="AD38" s="1">
        <f t="shared" si="33"/>
        <v>-99</v>
      </c>
      <c r="AE38" s="1">
        <f t="shared" si="34"/>
        <v>-99</v>
      </c>
      <c r="AF38">
        <f t="shared" si="35"/>
        <v>0.6655</v>
      </c>
      <c r="AG38">
        <f t="shared" si="36"/>
        <v>0</v>
      </c>
      <c r="AH38" s="1">
        <f t="shared" si="37"/>
        <v>0.5298686058666668</v>
      </c>
      <c r="AI38">
        <v>1.0993</v>
      </c>
      <c r="AJ38" s="1">
        <f t="shared" si="0"/>
        <v>-0.10750837120000006</v>
      </c>
      <c r="AK38" s="1">
        <f t="shared" si="1"/>
        <v>-0.22777130026666675</v>
      </c>
      <c r="AL38" s="1">
        <f t="shared" si="2"/>
        <v>1.6588391253333334</v>
      </c>
      <c r="AM38" s="1">
        <f t="shared" si="3"/>
        <v>-99</v>
      </c>
      <c r="AN38" s="1">
        <f t="shared" si="4"/>
        <v>-99</v>
      </c>
      <c r="AO38" s="1">
        <f t="shared" si="5"/>
        <v>-99</v>
      </c>
      <c r="AP38" s="1">
        <f t="shared" si="6"/>
        <v>-99</v>
      </c>
      <c r="AQ38">
        <f t="shared" si="38"/>
        <v>1.0993</v>
      </c>
      <c r="AR38">
        <f t="shared" si="7"/>
        <v>0</v>
      </c>
      <c r="AS38" s="1">
        <f t="shared" si="8"/>
        <v>-0.22777130026666675</v>
      </c>
      <c r="AT38">
        <v>1.1116</v>
      </c>
      <c r="AU38" s="1">
        <f t="shared" si="9"/>
        <v>-0.016782668800000095</v>
      </c>
      <c r="AV38" s="1">
        <f t="shared" si="10"/>
        <v>-0.351059959466667</v>
      </c>
      <c r="AW38" s="1">
        <f t="shared" si="11"/>
        <v>1.8283249493333336</v>
      </c>
      <c r="AX38" s="1">
        <f t="shared" si="12"/>
        <v>-99</v>
      </c>
      <c r="AY38" s="1">
        <f t="shared" si="13"/>
        <v>-99</v>
      </c>
      <c r="AZ38" s="1">
        <f t="shared" si="14"/>
        <v>-99</v>
      </c>
      <c r="BA38" s="1">
        <f t="shared" si="15"/>
        <v>1.8283249493333336</v>
      </c>
      <c r="BB38">
        <f t="shared" si="39"/>
        <v>1.1116</v>
      </c>
      <c r="BC38">
        <f t="shared" si="16"/>
        <v>0</v>
      </c>
      <c r="BD38" s="1">
        <f t="shared" si="17"/>
        <v>-0.351059959466667</v>
      </c>
      <c r="BE38">
        <v>0.6198</v>
      </c>
      <c r="BF38" s="1">
        <f t="shared" si="18"/>
        <v>0.12572765440000003</v>
      </c>
      <c r="BG38" s="1">
        <f t="shared" si="19"/>
        <v>0.1430990634666667</v>
      </c>
      <c r="BH38" s="1">
        <f t="shared" si="20"/>
        <v>0.5958761706666666</v>
      </c>
      <c r="BI38" s="1">
        <f t="shared" si="21"/>
        <v>-99</v>
      </c>
      <c r="BJ38" s="1">
        <f t="shared" si="22"/>
        <v>-99</v>
      </c>
      <c r="BK38" s="1">
        <f t="shared" si="23"/>
        <v>-99</v>
      </c>
      <c r="BL38" s="1">
        <f t="shared" si="24"/>
        <v>-99</v>
      </c>
      <c r="BM38">
        <f t="shared" si="40"/>
        <v>0.6198</v>
      </c>
      <c r="BN38">
        <f t="shared" si="25"/>
        <v>0</v>
      </c>
      <c r="BO38" s="1">
        <f t="shared" si="26"/>
        <v>0.1430990634666667</v>
      </c>
      <c r="BP38">
        <f t="shared" si="41"/>
        <v>0</v>
      </c>
      <c r="BQ38">
        <f t="shared" si="42"/>
        <v>0</v>
      </c>
      <c r="BR38">
        <f t="shared" si="27"/>
        <v>1</v>
      </c>
      <c r="BS38">
        <f t="shared" si="43"/>
        <v>0</v>
      </c>
      <c r="BT38">
        <f t="shared" si="44"/>
        <v>0</v>
      </c>
    </row>
    <row r="39" spans="1:72" ht="12.75">
      <c r="A39">
        <v>56382</v>
      </c>
      <c r="B39" t="s">
        <v>40</v>
      </c>
      <c r="C39">
        <v>2</v>
      </c>
      <c r="D39" t="s">
        <v>24</v>
      </c>
      <c r="E39" t="s">
        <v>96</v>
      </c>
      <c r="F39">
        <v>20050913</v>
      </c>
      <c r="G39" t="s">
        <v>70</v>
      </c>
      <c r="H39" t="s">
        <v>39</v>
      </c>
      <c r="I39">
        <v>33.8</v>
      </c>
      <c r="J39">
        <v>59.2</v>
      </c>
      <c r="K39">
        <v>57.83</v>
      </c>
      <c r="L39">
        <v>1.5349</v>
      </c>
      <c r="M39">
        <v>24.7</v>
      </c>
      <c r="N39">
        <v>0.1681</v>
      </c>
      <c r="O39">
        <v>24.79</v>
      </c>
      <c r="P39">
        <v>0.971</v>
      </c>
      <c r="Q39">
        <v>25.4</v>
      </c>
      <c r="R39">
        <v>0.1266</v>
      </c>
      <c r="S39">
        <v>20070214</v>
      </c>
      <c r="T39" t="s">
        <v>29</v>
      </c>
      <c r="U39" t="s">
        <v>30</v>
      </c>
      <c r="V39" t="s">
        <v>31</v>
      </c>
      <c r="W39" t="s">
        <v>31</v>
      </c>
      <c r="X39">
        <v>1.5349</v>
      </c>
      <c r="Y39" s="1">
        <f t="shared" si="28"/>
        <v>0.6396138201600001</v>
      </c>
      <c r="Z39" s="1">
        <f t="shared" si="29"/>
        <v>0.7308748846933335</v>
      </c>
      <c r="AA39" s="1">
        <f t="shared" si="30"/>
        <v>1.005031394133333</v>
      </c>
      <c r="AB39" s="1">
        <f t="shared" si="31"/>
        <v>-99</v>
      </c>
      <c r="AC39" s="1">
        <f t="shared" si="32"/>
        <v>-99</v>
      </c>
      <c r="AD39" s="1">
        <f t="shared" si="33"/>
        <v>-99</v>
      </c>
      <c r="AE39" s="1">
        <f t="shared" si="34"/>
        <v>-99</v>
      </c>
      <c r="AF39">
        <f t="shared" si="35"/>
        <v>1.5349</v>
      </c>
      <c r="AG39">
        <f t="shared" si="36"/>
        <v>0</v>
      </c>
      <c r="AH39" s="1">
        <f t="shared" si="37"/>
        <v>0.7308748846933335</v>
      </c>
      <c r="AI39">
        <v>0.1681</v>
      </c>
      <c r="AJ39" s="1">
        <f t="shared" si="0"/>
        <v>-0.052386696960000055</v>
      </c>
      <c r="AK39" s="1">
        <f t="shared" si="1"/>
        <v>-0.1485970402133334</v>
      </c>
      <c r="AL39" s="1">
        <f t="shared" si="2"/>
        <v>0.3958713002666667</v>
      </c>
      <c r="AM39" s="1">
        <f t="shared" si="3"/>
        <v>-99</v>
      </c>
      <c r="AN39" s="1">
        <f t="shared" si="4"/>
        <v>-99</v>
      </c>
      <c r="AO39" s="1">
        <f t="shared" si="5"/>
        <v>-99</v>
      </c>
      <c r="AP39" s="1">
        <f t="shared" si="6"/>
        <v>-99</v>
      </c>
      <c r="AQ39">
        <f t="shared" si="38"/>
        <v>0.1681</v>
      </c>
      <c r="AR39">
        <f t="shared" si="7"/>
        <v>0</v>
      </c>
      <c r="AS39" s="1">
        <f t="shared" si="8"/>
        <v>-0.1485970402133334</v>
      </c>
      <c r="AT39">
        <v>0.971</v>
      </c>
      <c r="AU39" s="1">
        <f t="shared" si="9"/>
        <v>0.18077386495999995</v>
      </c>
      <c r="AV39" s="1">
        <f t="shared" si="10"/>
        <v>-0.08664796757333362</v>
      </c>
      <c r="AW39" s="1">
        <f t="shared" si="11"/>
        <v>1.3220599594666669</v>
      </c>
      <c r="AX39" s="1">
        <f t="shared" si="12"/>
        <v>-99</v>
      </c>
      <c r="AY39" s="1">
        <f t="shared" si="13"/>
        <v>-99</v>
      </c>
      <c r="AZ39" s="1">
        <f t="shared" si="14"/>
        <v>-99</v>
      </c>
      <c r="BA39" s="1">
        <f t="shared" si="15"/>
        <v>-99</v>
      </c>
      <c r="BB39">
        <f t="shared" si="39"/>
        <v>0.971</v>
      </c>
      <c r="BC39">
        <f t="shared" si="16"/>
        <v>0</v>
      </c>
      <c r="BD39" s="1">
        <f t="shared" si="17"/>
        <v>-0.08664796757333362</v>
      </c>
      <c r="BE39">
        <v>0.1266</v>
      </c>
      <c r="BF39" s="1">
        <f t="shared" si="18"/>
        <v>0.12590212352000002</v>
      </c>
      <c r="BG39" s="1">
        <f t="shared" si="19"/>
        <v>0.13979925077333338</v>
      </c>
      <c r="BH39" s="1">
        <f t="shared" si="20"/>
        <v>-0.016499063466666714</v>
      </c>
      <c r="BI39" s="1">
        <f t="shared" si="21"/>
        <v>-99</v>
      </c>
      <c r="BJ39" s="1">
        <f t="shared" si="22"/>
        <v>-99</v>
      </c>
      <c r="BK39" s="1">
        <f t="shared" si="23"/>
        <v>-99</v>
      </c>
      <c r="BL39" s="1">
        <f t="shared" si="24"/>
        <v>-99</v>
      </c>
      <c r="BM39">
        <f t="shared" si="40"/>
        <v>0.1266</v>
      </c>
      <c r="BN39">
        <f t="shared" si="25"/>
        <v>0</v>
      </c>
      <c r="BO39" s="1">
        <f t="shared" si="26"/>
        <v>0.13979925077333338</v>
      </c>
      <c r="BP39">
        <f t="shared" si="41"/>
        <v>0</v>
      </c>
      <c r="BQ39">
        <f t="shared" si="42"/>
        <v>0</v>
      </c>
      <c r="BR39">
        <f t="shared" si="27"/>
        <v>0</v>
      </c>
      <c r="BS39">
        <f t="shared" si="43"/>
        <v>0</v>
      </c>
      <c r="BT39">
        <f t="shared" si="44"/>
        <v>0</v>
      </c>
    </row>
    <row r="40" spans="1:72" ht="12.75">
      <c r="A40">
        <v>56727</v>
      </c>
      <c r="B40" t="s">
        <v>40</v>
      </c>
      <c r="C40">
        <v>1</v>
      </c>
      <c r="D40" t="s">
        <v>24</v>
      </c>
      <c r="E40" t="s">
        <v>98</v>
      </c>
      <c r="F40">
        <v>20051022</v>
      </c>
      <c r="G40" t="s">
        <v>75</v>
      </c>
      <c r="H40" t="s">
        <v>33</v>
      </c>
      <c r="I40">
        <v>34.2</v>
      </c>
      <c r="J40">
        <v>59.5</v>
      </c>
      <c r="K40">
        <v>45.71</v>
      </c>
      <c r="L40">
        <v>0.0714</v>
      </c>
      <c r="M40">
        <v>14.83</v>
      </c>
      <c r="N40">
        <v>-1.3386</v>
      </c>
      <c r="O40">
        <v>23.33</v>
      </c>
      <c r="P40">
        <v>1.2377</v>
      </c>
      <c r="Q40">
        <v>25.3</v>
      </c>
      <c r="R40">
        <v>-0.9666</v>
      </c>
      <c r="S40">
        <v>20070214</v>
      </c>
      <c r="T40" t="s">
        <v>31</v>
      </c>
      <c r="U40" t="s">
        <v>31</v>
      </c>
      <c r="V40" t="s">
        <v>31</v>
      </c>
      <c r="W40" t="s">
        <v>31</v>
      </c>
      <c r="X40">
        <v>0.0714</v>
      </c>
      <c r="Y40" s="1">
        <f t="shared" si="28"/>
        <v>0.5259710561280001</v>
      </c>
      <c r="Z40" s="1">
        <f t="shared" si="29"/>
        <v>0.5989799077546668</v>
      </c>
      <c r="AA40" s="1">
        <f t="shared" si="30"/>
        <v>-0.6594748846933335</v>
      </c>
      <c r="AB40" s="1">
        <f t="shared" si="31"/>
        <v>-99</v>
      </c>
      <c r="AC40" s="1">
        <f t="shared" si="32"/>
        <v>-99</v>
      </c>
      <c r="AD40" s="1">
        <f t="shared" si="33"/>
        <v>-99</v>
      </c>
      <c r="AE40" s="1">
        <f t="shared" si="34"/>
        <v>-99</v>
      </c>
      <c r="AF40">
        <f t="shared" si="35"/>
        <v>0.0714</v>
      </c>
      <c r="AG40">
        <f t="shared" si="36"/>
        <v>0</v>
      </c>
      <c r="AH40" s="1">
        <f t="shared" si="37"/>
        <v>0.5989799077546668</v>
      </c>
      <c r="AI40">
        <v>-1.3386</v>
      </c>
      <c r="AJ40" s="1">
        <f t="shared" si="0"/>
        <v>-0.30962935756800003</v>
      </c>
      <c r="AK40" s="1">
        <f t="shared" si="1"/>
        <v>-0.3865976321706667</v>
      </c>
      <c r="AL40" s="1">
        <f t="shared" si="2"/>
        <v>-1.1900029597866666</v>
      </c>
      <c r="AM40" s="1">
        <f t="shared" si="3"/>
        <v>-99</v>
      </c>
      <c r="AN40" s="1">
        <f t="shared" si="4"/>
        <v>-99</v>
      </c>
      <c r="AO40" s="1">
        <f t="shared" si="5"/>
        <v>-99</v>
      </c>
      <c r="AP40" s="1">
        <f t="shared" si="6"/>
        <v>-99</v>
      </c>
      <c r="AQ40">
        <f t="shared" si="38"/>
        <v>-1.3386</v>
      </c>
      <c r="AR40">
        <f t="shared" si="7"/>
        <v>0</v>
      </c>
      <c r="AS40" s="1">
        <f t="shared" si="8"/>
        <v>-0.3865976321706667</v>
      </c>
      <c r="AT40">
        <v>1.2377</v>
      </c>
      <c r="AU40" s="1">
        <f t="shared" si="9"/>
        <v>0.392159091968</v>
      </c>
      <c r="AV40" s="1">
        <f t="shared" si="10"/>
        <v>0.17822162594133312</v>
      </c>
      <c r="AW40" s="1">
        <f t="shared" si="11"/>
        <v>1.3243479675733336</v>
      </c>
      <c r="AX40" s="1">
        <f t="shared" si="12"/>
        <v>-99</v>
      </c>
      <c r="AY40" s="1">
        <f t="shared" si="13"/>
        <v>-99</v>
      </c>
      <c r="AZ40" s="1">
        <f t="shared" si="14"/>
        <v>-99</v>
      </c>
      <c r="BA40" s="1">
        <f t="shared" si="15"/>
        <v>-99</v>
      </c>
      <c r="BB40">
        <f t="shared" si="39"/>
        <v>1.2377</v>
      </c>
      <c r="BC40">
        <f t="shared" si="16"/>
        <v>0</v>
      </c>
      <c r="BD40" s="1">
        <f t="shared" si="17"/>
        <v>0.17822162594133312</v>
      </c>
      <c r="BE40">
        <v>-0.9666</v>
      </c>
      <c r="BF40" s="1">
        <f t="shared" si="18"/>
        <v>-0.092598301184</v>
      </c>
      <c r="BG40" s="1">
        <f t="shared" si="19"/>
        <v>-0.08148059938133331</v>
      </c>
      <c r="BH40" s="1">
        <f t="shared" si="20"/>
        <v>-1.1063992507733333</v>
      </c>
      <c r="BI40" s="1">
        <f t="shared" si="21"/>
        <v>-99</v>
      </c>
      <c r="BJ40" s="1">
        <f t="shared" si="22"/>
        <v>-99</v>
      </c>
      <c r="BK40" s="1">
        <f t="shared" si="23"/>
        <v>-99</v>
      </c>
      <c r="BL40" s="1">
        <f t="shared" si="24"/>
        <v>-99</v>
      </c>
      <c r="BM40">
        <f t="shared" si="40"/>
        <v>-0.9666</v>
      </c>
      <c r="BN40">
        <f t="shared" si="25"/>
        <v>0</v>
      </c>
      <c r="BO40" s="1">
        <f t="shared" si="26"/>
        <v>-0.08148059938133331</v>
      </c>
      <c r="BP40">
        <f t="shared" si="41"/>
        <v>0</v>
      </c>
      <c r="BQ40">
        <f t="shared" si="42"/>
        <v>0</v>
      </c>
      <c r="BR40">
        <f t="shared" si="27"/>
        <v>0</v>
      </c>
      <c r="BS40">
        <f t="shared" si="43"/>
        <v>0</v>
      </c>
      <c r="BT40">
        <f t="shared" si="44"/>
        <v>0</v>
      </c>
    </row>
    <row r="41" spans="1:72" ht="12.75">
      <c r="A41">
        <v>59005</v>
      </c>
      <c r="B41" t="s">
        <v>40</v>
      </c>
      <c r="C41">
        <v>3</v>
      </c>
      <c r="D41" t="s">
        <v>24</v>
      </c>
      <c r="E41" t="s">
        <v>99</v>
      </c>
      <c r="F41">
        <v>20070310</v>
      </c>
      <c r="G41" t="s">
        <v>76</v>
      </c>
      <c r="H41">
        <v>831</v>
      </c>
      <c r="I41">
        <v>33</v>
      </c>
      <c r="J41">
        <v>55.8</v>
      </c>
      <c r="K41">
        <v>42.08</v>
      </c>
      <c r="L41">
        <v>-0.4178</v>
      </c>
      <c r="M41">
        <v>10.04</v>
      </c>
      <c r="N41">
        <v>-1.9697</v>
      </c>
      <c r="O41">
        <v>33.83</v>
      </c>
      <c r="P41">
        <v>3.046</v>
      </c>
      <c r="Q41">
        <v>22.8</v>
      </c>
      <c r="R41">
        <v>-1.3168</v>
      </c>
      <c r="S41" t="s">
        <v>27</v>
      </c>
      <c r="T41" t="s">
        <v>77</v>
      </c>
      <c r="U41" t="s">
        <v>31</v>
      </c>
      <c r="V41" t="s">
        <v>31</v>
      </c>
      <c r="W41" t="s">
        <v>31</v>
      </c>
      <c r="X41">
        <v>-0.4178</v>
      </c>
      <c r="Y41" s="1">
        <f t="shared" si="28"/>
        <v>0.33721684490240006</v>
      </c>
      <c r="Z41" s="1">
        <f t="shared" si="29"/>
        <v>0.39562392620373343</v>
      </c>
      <c r="AA41" s="1">
        <f t="shared" si="30"/>
        <v>-1.0167799077546669</v>
      </c>
      <c r="AB41" s="1">
        <f t="shared" si="31"/>
        <v>-99</v>
      </c>
      <c r="AC41" s="1">
        <f t="shared" si="32"/>
        <v>-99</v>
      </c>
      <c r="AD41" s="1">
        <f t="shared" si="33"/>
        <v>-99</v>
      </c>
      <c r="AE41" s="1">
        <f t="shared" si="34"/>
        <v>-99</v>
      </c>
      <c r="AF41">
        <f t="shared" si="35"/>
        <v>-0.4178</v>
      </c>
      <c r="AG41">
        <f t="shared" si="36"/>
        <v>0</v>
      </c>
      <c r="AH41" s="1">
        <f t="shared" si="37"/>
        <v>0.39562392620373343</v>
      </c>
      <c r="AI41">
        <v>-1.9697</v>
      </c>
      <c r="AJ41" s="1">
        <f t="shared" si="0"/>
        <v>-0.6416434860544</v>
      </c>
      <c r="AK41" s="1">
        <f t="shared" si="1"/>
        <v>-0.7032181057365334</v>
      </c>
      <c r="AL41" s="1">
        <f t="shared" si="2"/>
        <v>-1.5831023678293332</v>
      </c>
      <c r="AM41" s="1">
        <f t="shared" si="3"/>
        <v>-99</v>
      </c>
      <c r="AN41" s="1">
        <f t="shared" si="4"/>
        <v>-99</v>
      </c>
      <c r="AO41" s="1">
        <f t="shared" si="5"/>
        <v>-99</v>
      </c>
      <c r="AP41" s="1">
        <f t="shared" si="6"/>
        <v>-99</v>
      </c>
      <c r="AQ41">
        <f t="shared" si="38"/>
        <v>-1.9697</v>
      </c>
      <c r="AR41">
        <f t="shared" si="7"/>
        <v>0</v>
      </c>
      <c r="AS41" s="1">
        <f t="shared" si="8"/>
        <v>-0.7032181057365334</v>
      </c>
      <c r="AT41">
        <v>3.046</v>
      </c>
      <c r="AU41" s="1">
        <f t="shared" si="9"/>
        <v>0.9229272735744</v>
      </c>
      <c r="AV41" s="1">
        <f t="shared" si="10"/>
        <v>0.7517773007530665</v>
      </c>
      <c r="AW41" s="1">
        <f t="shared" si="11"/>
        <v>2.8677783740586666</v>
      </c>
      <c r="AX41" s="1">
        <f t="shared" si="12"/>
        <v>2.244221625941333</v>
      </c>
      <c r="AY41" s="1">
        <f t="shared" si="13"/>
        <v>3.046</v>
      </c>
      <c r="AZ41" s="1">
        <f t="shared" si="14"/>
        <v>2.8677783740586666</v>
      </c>
      <c r="BA41" s="1">
        <f t="shared" si="15"/>
        <v>-99</v>
      </c>
      <c r="BB41">
        <f t="shared" si="39"/>
        <v>2.244221625941333</v>
      </c>
      <c r="BC41">
        <f t="shared" si="16"/>
        <v>1</v>
      </c>
      <c r="BD41" s="1">
        <f t="shared" si="17"/>
        <v>0.5914216259413331</v>
      </c>
      <c r="BE41">
        <v>-1.3168</v>
      </c>
      <c r="BF41" s="1">
        <f t="shared" si="18"/>
        <v>-0.3374386409472</v>
      </c>
      <c r="BG41" s="1">
        <f t="shared" si="19"/>
        <v>-0.32854447950506666</v>
      </c>
      <c r="BH41" s="1">
        <f t="shared" si="20"/>
        <v>-1.2353194006186667</v>
      </c>
      <c r="BI41" s="1">
        <f t="shared" si="21"/>
        <v>-99</v>
      </c>
      <c r="BJ41" s="1">
        <f t="shared" si="22"/>
        <v>-99</v>
      </c>
      <c r="BK41" s="1">
        <f t="shared" si="23"/>
        <v>-99</v>
      </c>
      <c r="BL41" s="1">
        <f t="shared" si="24"/>
        <v>-99</v>
      </c>
      <c r="BM41">
        <f t="shared" si="40"/>
        <v>-1.3168</v>
      </c>
      <c r="BN41">
        <f t="shared" si="25"/>
        <v>0</v>
      </c>
      <c r="BO41" s="1">
        <f t="shared" si="26"/>
        <v>-0.32854447950506666</v>
      </c>
      <c r="BP41">
        <f t="shared" si="41"/>
        <v>1</v>
      </c>
      <c r="BQ41">
        <f t="shared" si="42"/>
        <v>1</v>
      </c>
      <c r="BR41">
        <f t="shared" si="27"/>
        <v>0</v>
      </c>
      <c r="BS41">
        <f t="shared" si="43"/>
        <v>0</v>
      </c>
      <c r="BT41">
        <f t="shared" si="44"/>
        <v>0</v>
      </c>
    </row>
    <row r="42" spans="1:72" ht="12.75">
      <c r="A42">
        <v>63178</v>
      </c>
      <c r="B42" t="s">
        <v>40</v>
      </c>
      <c r="C42">
        <v>1</v>
      </c>
      <c r="D42" t="s">
        <v>24</v>
      </c>
      <c r="E42" t="s">
        <v>98</v>
      </c>
      <c r="F42">
        <v>20070528</v>
      </c>
      <c r="G42" t="s">
        <v>82</v>
      </c>
      <c r="H42">
        <v>831</v>
      </c>
      <c r="I42">
        <v>35</v>
      </c>
      <c r="J42">
        <v>57.4</v>
      </c>
      <c r="K42">
        <v>49.08</v>
      </c>
      <c r="L42">
        <v>0.5256</v>
      </c>
      <c r="M42">
        <v>11.33</v>
      </c>
      <c r="N42">
        <v>-1.7997</v>
      </c>
      <c r="O42">
        <v>12.05</v>
      </c>
      <c r="P42">
        <v>-1.9773</v>
      </c>
      <c r="Q42">
        <v>22.4</v>
      </c>
      <c r="R42">
        <v>-1.3746</v>
      </c>
      <c r="S42">
        <v>20080528</v>
      </c>
      <c r="T42" t="s">
        <v>31</v>
      </c>
      <c r="U42" t="s">
        <v>31</v>
      </c>
      <c r="V42" t="s">
        <v>31</v>
      </c>
      <c r="W42" t="s">
        <v>31</v>
      </c>
      <c r="X42">
        <v>0.5256</v>
      </c>
      <c r="Y42" s="1">
        <f t="shared" si="28"/>
        <v>0.37489347592192007</v>
      </c>
      <c r="Z42" s="1">
        <f t="shared" si="29"/>
        <v>0.42161914096298675</v>
      </c>
      <c r="AA42" s="1">
        <f t="shared" si="30"/>
        <v>0.12997607379626652</v>
      </c>
      <c r="AB42" s="1">
        <f t="shared" si="31"/>
        <v>-99</v>
      </c>
      <c r="AC42" s="1">
        <f t="shared" si="32"/>
        <v>-99</v>
      </c>
      <c r="AD42" s="1">
        <f t="shared" si="33"/>
        <v>-99</v>
      </c>
      <c r="AE42" s="1">
        <f t="shared" si="34"/>
        <v>-99</v>
      </c>
      <c r="AF42">
        <f t="shared" si="35"/>
        <v>0.5256</v>
      </c>
      <c r="AG42">
        <f t="shared" si="36"/>
        <v>0</v>
      </c>
      <c r="AH42" s="1">
        <f t="shared" si="37"/>
        <v>0.42161914096298675</v>
      </c>
      <c r="AI42">
        <v>-1.7997</v>
      </c>
      <c r="AJ42" s="1">
        <f t="shared" si="0"/>
        <v>-0.87325478884352</v>
      </c>
      <c r="AK42" s="1">
        <f t="shared" si="1"/>
        <v>-0.9225144845892268</v>
      </c>
      <c r="AL42" s="1">
        <f t="shared" si="2"/>
        <v>-1.0964818942634666</v>
      </c>
      <c r="AM42" s="1">
        <f t="shared" si="3"/>
        <v>-99</v>
      </c>
      <c r="AN42" s="1">
        <f t="shared" si="4"/>
        <v>-99</v>
      </c>
      <c r="AO42" s="1">
        <f t="shared" si="5"/>
        <v>-99</v>
      </c>
      <c r="AP42" s="1">
        <f t="shared" si="6"/>
        <v>-99</v>
      </c>
      <c r="AQ42">
        <f t="shared" si="38"/>
        <v>-1.7997</v>
      </c>
      <c r="AR42">
        <f t="shared" si="7"/>
        <v>0</v>
      </c>
      <c r="AS42" s="1">
        <f t="shared" si="8"/>
        <v>-0.9225144845892268</v>
      </c>
      <c r="AT42">
        <v>-1.9773</v>
      </c>
      <c r="AU42" s="1">
        <f t="shared" si="9"/>
        <v>0.34288181885951996</v>
      </c>
      <c r="AV42" s="1">
        <f t="shared" si="10"/>
        <v>0.21029276090367982</v>
      </c>
      <c r="AW42" s="1">
        <f t="shared" si="11"/>
        <v>-2.7290773007530666</v>
      </c>
      <c r="AX42" s="1">
        <f t="shared" si="12"/>
        <v>-1.3142226992469332</v>
      </c>
      <c r="AY42" s="1">
        <f t="shared" si="13"/>
        <v>-99</v>
      </c>
      <c r="AZ42" s="1">
        <f t="shared" si="14"/>
        <v>-2.7290773007530666</v>
      </c>
      <c r="BA42" s="1">
        <f t="shared" si="15"/>
        <v>-99</v>
      </c>
      <c r="BB42">
        <f t="shared" si="39"/>
        <v>-1.3142226992469332</v>
      </c>
      <c r="BC42">
        <f t="shared" si="16"/>
        <v>1</v>
      </c>
      <c r="BD42" s="1">
        <f t="shared" si="17"/>
        <v>0.21029276090367982</v>
      </c>
      <c r="BE42">
        <v>-1.3746</v>
      </c>
      <c r="BF42" s="1">
        <f t="shared" si="18"/>
        <v>-0.54487091275776</v>
      </c>
      <c r="BG42" s="1">
        <f t="shared" si="19"/>
        <v>-0.5377555836040533</v>
      </c>
      <c r="BH42" s="1">
        <f t="shared" si="20"/>
        <v>-1.0460555204949333</v>
      </c>
      <c r="BI42" s="1">
        <f t="shared" si="21"/>
        <v>-99</v>
      </c>
      <c r="BJ42" s="1">
        <f t="shared" si="22"/>
        <v>-99</v>
      </c>
      <c r="BK42" s="1">
        <f t="shared" si="23"/>
        <v>-99</v>
      </c>
      <c r="BL42" s="1">
        <f t="shared" si="24"/>
        <v>-99</v>
      </c>
      <c r="BM42">
        <f t="shared" si="40"/>
        <v>-1.3746</v>
      </c>
      <c r="BN42">
        <f t="shared" si="25"/>
        <v>0</v>
      </c>
      <c r="BO42" s="1">
        <f t="shared" si="26"/>
        <v>-0.5377555836040533</v>
      </c>
      <c r="BP42">
        <f t="shared" si="41"/>
        <v>0</v>
      </c>
      <c r="BQ42">
        <f t="shared" si="42"/>
        <v>1</v>
      </c>
      <c r="BR42">
        <f t="shared" si="27"/>
        <v>0</v>
      </c>
      <c r="BS42">
        <f t="shared" si="43"/>
        <v>0</v>
      </c>
      <c r="BT42">
        <f t="shared" si="44"/>
        <v>0</v>
      </c>
    </row>
    <row r="43" spans="1:72" ht="12.75">
      <c r="A43">
        <v>66303</v>
      </c>
      <c r="B43" t="s">
        <v>40</v>
      </c>
      <c r="C43">
        <v>1</v>
      </c>
      <c r="D43" t="s">
        <v>24</v>
      </c>
      <c r="E43" t="s">
        <v>98</v>
      </c>
      <c r="F43">
        <v>20080627</v>
      </c>
      <c r="G43" t="s">
        <v>85</v>
      </c>
      <c r="H43" t="s">
        <v>84</v>
      </c>
      <c r="I43">
        <v>35</v>
      </c>
      <c r="J43">
        <v>65.6</v>
      </c>
      <c r="K43">
        <v>37</v>
      </c>
      <c r="L43">
        <v>-1.5288</v>
      </c>
      <c r="M43">
        <v>11.25</v>
      </c>
      <c r="N43">
        <v>-1.346</v>
      </c>
      <c r="O43">
        <v>20.96</v>
      </c>
      <c r="P43">
        <v>0.5511</v>
      </c>
      <c r="Q43">
        <v>30.6</v>
      </c>
      <c r="R43">
        <v>0.032</v>
      </c>
      <c r="S43">
        <v>20090627</v>
      </c>
      <c r="T43" t="s">
        <v>31</v>
      </c>
      <c r="U43" t="s">
        <v>31</v>
      </c>
      <c r="V43" t="s">
        <v>31</v>
      </c>
      <c r="W43" t="s">
        <v>31</v>
      </c>
      <c r="X43">
        <v>-1.5288</v>
      </c>
      <c r="Y43" s="1">
        <f t="shared" si="28"/>
        <v>-0.005845219262463952</v>
      </c>
      <c r="Z43" s="1">
        <f t="shared" si="29"/>
        <v>0.0315353127703894</v>
      </c>
      <c r="AA43" s="1">
        <f t="shared" si="30"/>
        <v>-1.9504191409629867</v>
      </c>
      <c r="AB43" s="1">
        <f t="shared" si="31"/>
        <v>-99</v>
      </c>
      <c r="AC43" s="1">
        <f t="shared" si="32"/>
        <v>-99</v>
      </c>
      <c r="AD43" s="1">
        <f t="shared" si="33"/>
        <v>-99</v>
      </c>
      <c r="AE43" s="1">
        <f t="shared" si="34"/>
        <v>-1.9504191409629867</v>
      </c>
      <c r="AF43">
        <f t="shared" si="35"/>
        <v>-1.5288</v>
      </c>
      <c r="AG43">
        <f t="shared" si="36"/>
        <v>0</v>
      </c>
      <c r="AH43" s="1">
        <f t="shared" si="37"/>
        <v>0.0315353127703894</v>
      </c>
      <c r="AI43">
        <v>-1.346</v>
      </c>
      <c r="AJ43" s="1">
        <f t="shared" si="0"/>
        <v>-0.967803831074816</v>
      </c>
      <c r="AK43" s="1">
        <f t="shared" si="1"/>
        <v>-1.0072115876713816</v>
      </c>
      <c r="AL43" s="1">
        <f t="shared" si="2"/>
        <v>-0.4234855154107733</v>
      </c>
      <c r="AM43" s="1">
        <f t="shared" si="3"/>
        <v>-99</v>
      </c>
      <c r="AN43" s="1">
        <f t="shared" si="4"/>
        <v>-99</v>
      </c>
      <c r="AO43" s="1">
        <f t="shared" si="5"/>
        <v>-99</v>
      </c>
      <c r="AP43" s="1">
        <f t="shared" si="6"/>
        <v>-99</v>
      </c>
      <c r="AQ43">
        <f t="shared" si="38"/>
        <v>-1.346</v>
      </c>
      <c r="AR43">
        <f t="shared" si="7"/>
        <v>0</v>
      </c>
      <c r="AS43" s="1">
        <f t="shared" si="8"/>
        <v>-1.0072115876713816</v>
      </c>
      <c r="AT43">
        <v>0.5511</v>
      </c>
      <c r="AU43" s="1">
        <f t="shared" si="9"/>
        <v>0.38452545508761604</v>
      </c>
      <c r="AV43" s="1">
        <f t="shared" si="10"/>
        <v>0.2784542087229439</v>
      </c>
      <c r="AW43" s="1">
        <f t="shared" si="11"/>
        <v>0.3408072390963202</v>
      </c>
      <c r="AX43" s="1">
        <f t="shared" si="12"/>
        <v>-99</v>
      </c>
      <c r="AY43" s="1">
        <f t="shared" si="13"/>
        <v>-99</v>
      </c>
      <c r="AZ43" s="1">
        <f t="shared" si="14"/>
        <v>-99</v>
      </c>
      <c r="BA43" s="1">
        <f t="shared" si="15"/>
        <v>-99</v>
      </c>
      <c r="BB43">
        <f t="shared" si="39"/>
        <v>0.5511</v>
      </c>
      <c r="BC43">
        <f t="shared" si="16"/>
        <v>0</v>
      </c>
      <c r="BD43" s="1">
        <f t="shared" si="17"/>
        <v>0.2784542087229439</v>
      </c>
      <c r="BE43">
        <v>0.032</v>
      </c>
      <c r="BF43" s="1">
        <f t="shared" si="18"/>
        <v>-0.429496730206208</v>
      </c>
      <c r="BG43" s="1">
        <f t="shared" si="19"/>
        <v>-0.42380446688324264</v>
      </c>
      <c r="BH43" s="1">
        <f t="shared" si="20"/>
        <v>0.5697555836040533</v>
      </c>
      <c r="BI43" s="1">
        <f t="shared" si="21"/>
        <v>-99</v>
      </c>
      <c r="BJ43" s="1">
        <f t="shared" si="22"/>
        <v>-99</v>
      </c>
      <c r="BK43" s="1">
        <f t="shared" si="23"/>
        <v>-99</v>
      </c>
      <c r="BL43" s="1">
        <f t="shared" si="24"/>
        <v>-99</v>
      </c>
      <c r="BM43">
        <f t="shared" si="40"/>
        <v>0.032</v>
      </c>
      <c r="BN43">
        <f t="shared" si="25"/>
        <v>0</v>
      </c>
      <c r="BO43" s="1">
        <f t="shared" si="26"/>
        <v>-0.42380446688324264</v>
      </c>
      <c r="BP43">
        <f t="shared" si="41"/>
        <v>0</v>
      </c>
      <c r="BQ43">
        <f t="shared" si="42"/>
        <v>0</v>
      </c>
      <c r="BR43">
        <f t="shared" si="27"/>
        <v>1</v>
      </c>
      <c r="BS43">
        <f t="shared" si="43"/>
        <v>0</v>
      </c>
      <c r="BT43">
        <f t="shared" si="44"/>
        <v>0</v>
      </c>
    </row>
    <row r="44" spans="1:72" ht="12.75">
      <c r="A44">
        <v>67435</v>
      </c>
      <c r="B44" t="s">
        <v>40</v>
      </c>
      <c r="C44">
        <v>1</v>
      </c>
      <c r="D44" t="s">
        <v>24</v>
      </c>
      <c r="E44" t="s">
        <v>99</v>
      </c>
      <c r="F44">
        <v>20091003</v>
      </c>
      <c r="G44" t="s">
        <v>88</v>
      </c>
      <c r="H44" t="s">
        <v>84</v>
      </c>
      <c r="I44">
        <v>35.9</v>
      </c>
      <c r="J44">
        <v>87.6</v>
      </c>
      <c r="K44">
        <v>49.04</v>
      </c>
      <c r="L44">
        <v>0.5119</v>
      </c>
      <c r="M44">
        <v>16.17</v>
      </c>
      <c r="N44">
        <v>-0.7224</v>
      </c>
      <c r="O44">
        <v>14.04</v>
      </c>
      <c r="P44">
        <v>-0.8307</v>
      </c>
      <c r="Q44">
        <v>51.7</v>
      </c>
      <c r="R44">
        <v>2.3545</v>
      </c>
      <c r="S44" t="s">
        <v>27</v>
      </c>
      <c r="T44" t="s">
        <v>64</v>
      </c>
      <c r="U44" t="s">
        <v>31</v>
      </c>
      <c r="V44" t="s">
        <v>31</v>
      </c>
      <c r="W44" t="s">
        <v>31</v>
      </c>
      <c r="X44">
        <v>0.5119</v>
      </c>
      <c r="Y44" s="1">
        <f t="shared" si="28"/>
        <v>0.09770382459002885</v>
      </c>
      <c r="Z44" s="1">
        <f t="shared" si="29"/>
        <v>0.12760825021631153</v>
      </c>
      <c r="AA44" s="1">
        <f t="shared" si="30"/>
        <v>0.4803646872296106</v>
      </c>
      <c r="AB44" s="1">
        <f t="shared" si="31"/>
        <v>-99</v>
      </c>
      <c r="AC44" s="1">
        <f t="shared" si="32"/>
        <v>-99</v>
      </c>
      <c r="AD44" s="1">
        <f t="shared" si="33"/>
        <v>-99</v>
      </c>
      <c r="AE44" s="1">
        <f t="shared" si="34"/>
        <v>-99</v>
      </c>
      <c r="AF44">
        <f t="shared" si="35"/>
        <v>0.5119</v>
      </c>
      <c r="AG44">
        <f t="shared" si="36"/>
        <v>0</v>
      </c>
      <c r="AH44" s="1">
        <f t="shared" si="37"/>
        <v>0.12760825021631153</v>
      </c>
      <c r="AI44">
        <v>-0.7224</v>
      </c>
      <c r="AJ44" s="1">
        <f t="shared" si="0"/>
        <v>-0.9187230648598529</v>
      </c>
      <c r="AK44" s="1">
        <f t="shared" si="1"/>
        <v>-0.9502492701371054</v>
      </c>
      <c r="AL44" s="1">
        <f t="shared" si="2"/>
        <v>0.2848115876713816</v>
      </c>
      <c r="AM44" s="1">
        <f t="shared" si="3"/>
        <v>-99</v>
      </c>
      <c r="AN44" s="1">
        <f t="shared" si="4"/>
        <v>-99</v>
      </c>
      <c r="AO44" s="1">
        <f t="shared" si="5"/>
        <v>-99</v>
      </c>
      <c r="AP44" s="1">
        <f t="shared" si="6"/>
        <v>-99</v>
      </c>
      <c r="AQ44">
        <f t="shared" si="38"/>
        <v>-0.7224</v>
      </c>
      <c r="AR44">
        <f t="shared" si="7"/>
        <v>0</v>
      </c>
      <c r="AS44" s="1">
        <f t="shared" si="8"/>
        <v>-0.9502492701371054</v>
      </c>
      <c r="AT44">
        <v>-0.8307</v>
      </c>
      <c r="AU44" s="1">
        <f t="shared" si="9"/>
        <v>0.14148036407009285</v>
      </c>
      <c r="AV44" s="1">
        <f t="shared" si="10"/>
        <v>0.05662336697835513</v>
      </c>
      <c r="AW44" s="1">
        <f t="shared" si="11"/>
        <v>-1.109154208722944</v>
      </c>
      <c r="AX44" s="1">
        <f t="shared" si="12"/>
        <v>-99</v>
      </c>
      <c r="AY44" s="1">
        <f t="shared" si="13"/>
        <v>-99</v>
      </c>
      <c r="AZ44" s="1">
        <f t="shared" si="14"/>
        <v>-99</v>
      </c>
      <c r="BA44" s="1">
        <f t="shared" si="15"/>
        <v>-99</v>
      </c>
      <c r="BB44">
        <f t="shared" si="39"/>
        <v>-0.8307</v>
      </c>
      <c r="BC44">
        <f t="shared" si="16"/>
        <v>0</v>
      </c>
      <c r="BD44" s="1">
        <f t="shared" si="17"/>
        <v>0.05662336697835513</v>
      </c>
      <c r="BE44">
        <v>2.3545</v>
      </c>
      <c r="BF44" s="1">
        <f t="shared" si="18"/>
        <v>0.12730261583503355</v>
      </c>
      <c r="BG44" s="1">
        <f t="shared" si="19"/>
        <v>0.13185642649340584</v>
      </c>
      <c r="BH44" s="1">
        <f t="shared" si="20"/>
        <v>2.7783044668832426</v>
      </c>
      <c r="BI44" s="1">
        <f t="shared" si="21"/>
        <v>-99</v>
      </c>
      <c r="BJ44" s="1">
        <f t="shared" si="22"/>
        <v>2.3545</v>
      </c>
      <c r="BK44" s="1">
        <f t="shared" si="23"/>
        <v>2.7783044668832426</v>
      </c>
      <c r="BL44" s="1">
        <f t="shared" si="24"/>
        <v>-99</v>
      </c>
      <c r="BM44">
        <f t="shared" si="40"/>
        <v>2.3545</v>
      </c>
      <c r="BN44">
        <f t="shared" si="25"/>
        <v>0</v>
      </c>
      <c r="BO44" s="1">
        <f t="shared" si="26"/>
        <v>0.13185642649340584</v>
      </c>
      <c r="BP44">
        <f t="shared" si="41"/>
        <v>1</v>
      </c>
      <c r="BQ44">
        <f t="shared" si="42"/>
        <v>1</v>
      </c>
      <c r="BR44">
        <f t="shared" si="27"/>
        <v>0</v>
      </c>
      <c r="BS44">
        <f t="shared" si="43"/>
        <v>0</v>
      </c>
      <c r="BT44">
        <f t="shared" si="44"/>
        <v>0</v>
      </c>
    </row>
    <row r="45" spans="1:72" ht="12.75">
      <c r="A45">
        <v>72785</v>
      </c>
      <c r="B45" t="s">
        <v>40</v>
      </c>
      <c r="C45">
        <v>1</v>
      </c>
      <c r="D45" t="s">
        <v>24</v>
      </c>
      <c r="E45" t="s">
        <v>98</v>
      </c>
      <c r="F45">
        <v>20091101</v>
      </c>
      <c r="G45" t="s">
        <v>89</v>
      </c>
      <c r="H45" t="s">
        <v>84</v>
      </c>
      <c r="I45">
        <v>35.5</v>
      </c>
      <c r="J45">
        <v>72.3</v>
      </c>
      <c r="K45">
        <v>41.54</v>
      </c>
      <c r="L45">
        <v>-0.7593</v>
      </c>
      <c r="M45">
        <v>18.88</v>
      </c>
      <c r="N45">
        <v>-0.379</v>
      </c>
      <c r="O45">
        <v>18.25</v>
      </c>
      <c r="P45">
        <v>0.0737</v>
      </c>
      <c r="Q45">
        <v>36.8</v>
      </c>
      <c r="R45">
        <v>0.7806</v>
      </c>
      <c r="S45">
        <v>20101101</v>
      </c>
      <c r="T45" t="s">
        <v>31</v>
      </c>
      <c r="U45" t="s">
        <v>31</v>
      </c>
      <c r="V45" t="s">
        <v>31</v>
      </c>
      <c r="W45" t="s">
        <v>31</v>
      </c>
      <c r="X45">
        <v>-0.7593</v>
      </c>
      <c r="Y45" s="1">
        <f t="shared" si="28"/>
        <v>-0.07369694032797691</v>
      </c>
      <c r="Z45" s="1">
        <f>IF($B44&lt;&gt;$B45,Z$2*X45+(1-Z$2)*AVERAGE(X45:X48),IF(AG44=1,AH45,Z$2*X45+(1-Z$2)*Z44))</f>
        <v>-0.04977339982695077</v>
      </c>
      <c r="AA45" s="1">
        <f>IF($B45&lt;&gt;$B44,X45-AVERAGE(X45:X48),X45-Z44)</f>
        <v>-0.8869082502163115</v>
      </c>
      <c r="AB45" s="1">
        <f t="shared" si="31"/>
        <v>-99</v>
      </c>
      <c r="AC45" s="1">
        <f t="shared" si="32"/>
        <v>-99</v>
      </c>
      <c r="AD45" s="1">
        <f t="shared" si="33"/>
        <v>-99</v>
      </c>
      <c r="AE45" s="1">
        <f t="shared" si="34"/>
        <v>-99</v>
      </c>
      <c r="AF45">
        <f t="shared" si="35"/>
        <v>-0.7593</v>
      </c>
      <c r="AG45">
        <f t="shared" si="36"/>
        <v>0</v>
      </c>
      <c r="AH45" s="1">
        <f>IF($B45&lt;&gt;$B44,AH$2*AF45+(1-AH$2)*AVERAGE(X45:X48),AH$2*AF45+(1-AH$2)*AH44)</f>
        <v>-0.04977339982695077</v>
      </c>
      <c r="AI45">
        <v>-0.379</v>
      </c>
      <c r="AJ45" s="1">
        <f t="shared" si="0"/>
        <v>-0.8107784518878823</v>
      </c>
      <c r="AK45" s="1">
        <f>IF($B44&lt;&gt;$B45,AK$2*AI45+(1-AK$2)*AVERAGE(AI45:AI48),IF(AR44=1,AS45,AK$2*AI45+(1-AK$2)*AK44))</f>
        <v>-0.8359994161096843</v>
      </c>
      <c r="AL45" s="1">
        <f>IF($B45&lt;&gt;$B44,AI45-AVERAGE(AI45:AI48),AI45-AK44)</f>
        <v>0.5712492701371054</v>
      </c>
      <c r="AM45" s="1">
        <f t="shared" si="3"/>
        <v>-99</v>
      </c>
      <c r="AN45" s="1">
        <f t="shared" si="4"/>
        <v>-99</v>
      </c>
      <c r="AO45" s="1">
        <f t="shared" si="5"/>
        <v>-99</v>
      </c>
      <c r="AP45" s="1">
        <f t="shared" si="6"/>
        <v>-99</v>
      </c>
      <c r="AQ45">
        <f t="shared" si="38"/>
        <v>-0.379</v>
      </c>
      <c r="AR45">
        <f t="shared" si="7"/>
        <v>0</v>
      </c>
      <c r="AS45" s="1">
        <f>IF($B45&lt;&gt;$B44,AS$2*AQ45+(1-AS$2)*AVERAGE(AI45:AI48),AS$2*AQ45+(1-AS$2)*AS44)</f>
        <v>-0.8359994161096843</v>
      </c>
      <c r="AT45">
        <v>0.0737</v>
      </c>
      <c r="AU45" s="1">
        <f t="shared" si="9"/>
        <v>0.12792429125607427</v>
      </c>
      <c r="AV45" s="1">
        <f>IF($B44&lt;&gt;$B45,AV$2*AT45+(1-AV$2)*AVERAGE(AT45:AT48),IF(BC44=1,BD45,AV$2*AT45+(1-AV$2)*AV44))</f>
        <v>0.060038693582684106</v>
      </c>
      <c r="AW45" s="1">
        <f>IF($B45&lt;&gt;$B44,AT45-AVERAGE(AT45:AT48),AT45-AV44)</f>
        <v>0.017076633021644874</v>
      </c>
      <c r="AX45" s="1">
        <f t="shared" si="12"/>
        <v>-99</v>
      </c>
      <c r="AY45" s="1">
        <f t="shared" si="13"/>
        <v>-99</v>
      </c>
      <c r="AZ45" s="1">
        <f t="shared" si="14"/>
        <v>-99</v>
      </c>
      <c r="BA45" s="1">
        <f t="shared" si="15"/>
        <v>-99</v>
      </c>
      <c r="BB45">
        <f t="shared" si="39"/>
        <v>0.0737</v>
      </c>
      <c r="BC45">
        <f t="shared" si="16"/>
        <v>0</v>
      </c>
      <c r="BD45" s="1">
        <f>IF($B45&lt;&gt;$B44,BD$2*BB45+(1-BD$2)*AVERAGE(AT45:AT48),BD$2*BB45+(1-BD$2)*BD44)</f>
        <v>0.060038693582684106</v>
      </c>
      <c r="BE45">
        <v>0.7806</v>
      </c>
      <c r="BF45" s="1">
        <f t="shared" si="18"/>
        <v>0.25796209266802683</v>
      </c>
      <c r="BG45" s="1">
        <f>IF($B44&lt;&gt;$B45,BG$2*BE45+(1-BG$2)*AVERAGE(BE45:BE48),IF(BN44=1,BO45,BG$2*BE45+(1-BG$2)*BG44))</f>
        <v>0.26160514119472467</v>
      </c>
      <c r="BH45" s="1">
        <f>IF($B45&lt;&gt;$B44,BE45-AVERAGE(BE45:BE48),BE45-BG44)</f>
        <v>0.6487435735065941</v>
      </c>
      <c r="BI45" s="1">
        <f t="shared" si="21"/>
        <v>-99</v>
      </c>
      <c r="BJ45" s="1">
        <f t="shared" si="22"/>
        <v>-99</v>
      </c>
      <c r="BK45" s="1">
        <f t="shared" si="23"/>
        <v>-99</v>
      </c>
      <c r="BL45" s="1">
        <f t="shared" si="24"/>
        <v>-99</v>
      </c>
      <c r="BM45">
        <f t="shared" si="40"/>
        <v>0.7806</v>
      </c>
      <c r="BN45">
        <f t="shared" si="25"/>
        <v>0</v>
      </c>
      <c r="BO45" s="1">
        <f>IF($B45&lt;&gt;$B44,BO$2*BM45+(1-BO$2)*AVERAGE(BE45:BE48),BO$2*BM45+(1-BO$2)*BO44)</f>
        <v>0.26160514119472467</v>
      </c>
      <c r="BP45">
        <f t="shared" si="41"/>
        <v>0</v>
      </c>
      <c r="BQ45">
        <f t="shared" si="42"/>
        <v>0</v>
      </c>
      <c r="BR45">
        <f t="shared" si="27"/>
        <v>0</v>
      </c>
      <c r="BS45">
        <f t="shared" si="43"/>
        <v>0</v>
      </c>
      <c r="BT45">
        <f t="shared" si="44"/>
        <v>0</v>
      </c>
    </row>
    <row r="47" spans="23:59" ht="12.75">
      <c r="W47" t="s">
        <v>129</v>
      </c>
      <c r="X47" s="1">
        <f>MIN(X5:X45)</f>
        <v>-2.1469</v>
      </c>
      <c r="Y47" s="1">
        <f>MIN(Y5:Y45)</f>
        <v>-0.8813314560000001</v>
      </c>
      <c r="Z47" s="1">
        <f>MIN(Z5:Z45)</f>
        <v>-1.4374066666666667</v>
      </c>
      <c r="AH47" t="s">
        <v>129</v>
      </c>
      <c r="AI47" s="1">
        <f>MIN(AI5:AI45)</f>
        <v>-1.9697</v>
      </c>
      <c r="AJ47" s="1">
        <f>MIN(AJ5:AJ45)</f>
        <v>-0.967803831074816</v>
      </c>
      <c r="AK47" s="1">
        <f>MIN(AK5:AK45)</f>
        <v>-1.0072115876713816</v>
      </c>
      <c r="AS47" t="s">
        <v>129</v>
      </c>
      <c r="AT47" s="1">
        <f>MIN(AT5:AT45)</f>
        <v>-1.9773</v>
      </c>
      <c r="AU47" s="1">
        <f>MIN(AU5:AU45)</f>
        <v>-0.6165224000000001</v>
      </c>
      <c r="AV47" s="1">
        <f>MIN(AV5:AV45)</f>
        <v>-1.3067346666666668</v>
      </c>
      <c r="BD47" t="s">
        <v>129</v>
      </c>
      <c r="BE47" s="1">
        <f>MIN(BE5:BE45)</f>
        <v>-1.7174</v>
      </c>
      <c r="BF47" s="1">
        <f>MIN(BF5:BF45)</f>
        <v>-0.62178544</v>
      </c>
      <c r="BG47" s="1">
        <f>MIN(BG5:BG45)</f>
        <v>-1.0169948266666669</v>
      </c>
    </row>
    <row r="48" spans="23:59" ht="12.75">
      <c r="W48" t="s">
        <v>130</v>
      </c>
      <c r="X48" s="1">
        <f>MAX(X5:X45)</f>
        <v>1.8186</v>
      </c>
      <c r="Y48" s="1">
        <f>MAX(Y5:Y45)</f>
        <v>0.6396138201600001</v>
      </c>
      <c r="Z48" s="1">
        <f>MAX(Z5:Z45)</f>
        <v>0.7308748846933335</v>
      </c>
      <c r="AH48" t="s">
        <v>130</v>
      </c>
      <c r="AI48" s="1">
        <f>MAX(AI5:AI45)</f>
        <v>1.7236</v>
      </c>
      <c r="AJ48" s="1">
        <f>MAX(AJ5:AJ45)</f>
        <v>0.7997659200000001</v>
      </c>
      <c r="AK48" s="1">
        <f>MAX(AK5:AK45)</f>
        <v>1.2625046933333333</v>
      </c>
      <c r="AS48" t="s">
        <v>130</v>
      </c>
      <c r="AT48" s="1">
        <f>MAX(AT5:AT45)</f>
        <v>3.046</v>
      </c>
      <c r="AU48" s="1">
        <f>MAX(AU5:AU45)</f>
        <v>0.9229272735744</v>
      </c>
      <c r="AV48" s="1">
        <f>MAX(AV5:AV45)</f>
        <v>0.7517773007530665</v>
      </c>
      <c r="BD48" t="s">
        <v>130</v>
      </c>
      <c r="BE48" s="1">
        <f>MAX(BE5:BE45)</f>
        <v>2.3545</v>
      </c>
      <c r="BF48" s="1">
        <f>MAX(BF5:BF45)</f>
        <v>0.8886776000000001</v>
      </c>
      <c r="BG48" s="1">
        <f>MAX(BG5:BG45)</f>
        <v>1.8330466666666672</v>
      </c>
    </row>
  </sheetData>
  <conditionalFormatting sqref="AB5:AE45 AM5:AP45 AX5:BA45 BI5:BL45">
    <cfRule type="cellIs" priority="1" dxfId="0" operator="notEqual" stopIfTrue="1">
      <formula>-99</formula>
    </cfRule>
  </conditionalFormatting>
  <conditionalFormatting sqref="AA5:AA45 AL5:AL45 AW5:AW45 BH5:BH45">
    <cfRule type="cellIs" priority="2" dxfId="0" operator="notBetween" stopIfTrue="1">
      <formula>2.066</formula>
      <formula>-2.066</formula>
    </cfRule>
    <cfRule type="cellIs" priority="3" dxfId="1" operator="notBetween" stopIfTrue="1">
      <formula>1.734</formula>
      <formula>-1.734</formula>
    </cfRule>
  </conditionalFormatting>
  <conditionalFormatting sqref="E5:E45">
    <cfRule type="cellIs" priority="4" dxfId="1" operator="equal" stopIfTrue="1">
      <formula>"OC"</formula>
    </cfRule>
    <cfRule type="cellIs" priority="5" dxfId="1" operator="equal" stopIfTrue="1">
      <formula>"OO"</formula>
    </cfRule>
  </conditionalFormatting>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B43" sqref="B43"/>
    </sheetView>
  </sheetViews>
  <sheetFormatPr defaultColWidth="9.140625" defaultRowHeight="12.75"/>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R19"/>
  <sheetViews>
    <sheetView workbookViewId="0" topLeftCell="AX1">
      <pane ySplit="4" topLeftCell="BM5" activePane="bottomLeft" state="frozen"/>
      <selection pane="topLeft" activeCell="J1" sqref="J1"/>
      <selection pane="bottomLeft" activeCell="BR4" sqref="BR4:BR5"/>
    </sheetView>
  </sheetViews>
  <sheetFormatPr defaultColWidth="9.140625" defaultRowHeight="12.75"/>
  <cols>
    <col min="1" max="1" width="10.7109375" style="0" bestFit="1" customWidth="1"/>
    <col min="2" max="2" width="10.28125" style="0" bestFit="1" customWidth="1"/>
    <col min="3" max="3" width="10.421875" style="0" bestFit="1" customWidth="1"/>
    <col min="4" max="4" width="9.28125" style="0" bestFit="1" customWidth="1"/>
    <col min="5" max="5" width="7.7109375" style="0" bestFit="1" customWidth="1"/>
    <col min="6" max="6" width="11.00390625" style="0" bestFit="1" customWidth="1"/>
    <col min="7" max="7" width="10.421875" style="0" bestFit="1" customWidth="1"/>
    <col min="8" max="8" width="8.00390625" style="0" bestFit="1" customWidth="1"/>
    <col min="9" max="10" width="10.140625" style="0" bestFit="1" customWidth="1"/>
    <col min="11" max="11" width="8.00390625" style="0" bestFit="1" customWidth="1"/>
    <col min="12" max="12" width="8.00390625" style="0" customWidth="1"/>
    <col min="13" max="13" width="7.7109375" style="0" bestFit="1" customWidth="1"/>
    <col min="14" max="14" width="8.00390625" style="0" bestFit="1" customWidth="1"/>
    <col min="15" max="15" width="8.28125" style="0" bestFit="1" customWidth="1"/>
    <col min="16" max="16" width="8.7109375" style="0" bestFit="1" customWidth="1"/>
    <col min="17" max="17" width="7.57421875" style="0" bestFit="1" customWidth="1"/>
    <col min="18" max="18" width="7.8515625" style="0" bestFit="1" customWidth="1"/>
    <col min="19" max="19" width="11.140625" style="0" bestFit="1" customWidth="1"/>
    <col min="20" max="20" width="10.28125" style="0" bestFit="1" customWidth="1"/>
    <col min="21" max="21" width="9.28125" style="0" bestFit="1" customWidth="1"/>
    <col min="23" max="23" width="10.140625" style="0" bestFit="1" customWidth="1"/>
  </cols>
  <sheetData>
    <row r="1" spans="68:69" ht="12.75">
      <c r="BP1">
        <f>SUM(BP5:BP19)</f>
        <v>1</v>
      </c>
      <c r="BQ1">
        <f>SUM(BQ5:BQ19)</f>
        <v>1</v>
      </c>
    </row>
    <row r="2" spans="25:67" ht="12.75">
      <c r="Y2" s="3">
        <v>0.2</v>
      </c>
      <c r="Z2" s="3">
        <v>0.2</v>
      </c>
      <c r="AC2" s="4">
        <v>2</v>
      </c>
      <c r="AD2" s="3">
        <v>2.066</v>
      </c>
      <c r="AE2" s="3">
        <v>1.734</v>
      </c>
      <c r="AF2" s="3">
        <v>2.066</v>
      </c>
      <c r="AH2" s="3">
        <v>0.2</v>
      </c>
      <c r="AJ2" s="2">
        <f>Y2</f>
        <v>0.2</v>
      </c>
      <c r="AK2" s="2">
        <f>Z2</f>
        <v>0.2</v>
      </c>
      <c r="AN2" s="2">
        <f>AC2</f>
        <v>2</v>
      </c>
      <c r="AO2" s="2">
        <f>AD2</f>
        <v>2.066</v>
      </c>
      <c r="AP2" s="2">
        <f>AE2</f>
        <v>1.734</v>
      </c>
      <c r="AQ2" s="2">
        <f>AF2</f>
        <v>2.066</v>
      </c>
      <c r="AS2" s="2">
        <f>AH2</f>
        <v>0.2</v>
      </c>
      <c r="AU2" s="2">
        <f>AJ2</f>
        <v>0.2</v>
      </c>
      <c r="AV2" s="2">
        <f>AK2</f>
        <v>0.2</v>
      </c>
      <c r="AY2" s="2">
        <f>AN2</f>
        <v>2</v>
      </c>
      <c r="AZ2" s="2">
        <f>AO2</f>
        <v>2.066</v>
      </c>
      <c r="BA2" s="2">
        <f>AP2</f>
        <v>1.734</v>
      </c>
      <c r="BB2" s="2">
        <f>AQ2</f>
        <v>2.066</v>
      </c>
      <c r="BD2" s="2">
        <f>AS2</f>
        <v>0.2</v>
      </c>
      <c r="BF2" s="2">
        <f>AU2</f>
        <v>0.2</v>
      </c>
      <c r="BG2" s="2">
        <f>AV2</f>
        <v>0.2</v>
      </c>
      <c r="BJ2" s="2">
        <f>AY2</f>
        <v>2</v>
      </c>
      <c r="BK2" s="2">
        <f>AZ2</f>
        <v>2.066</v>
      </c>
      <c r="BL2" s="2">
        <f>BA2</f>
        <v>1.734</v>
      </c>
      <c r="BM2" s="2">
        <f>BB2</f>
        <v>2.066</v>
      </c>
      <c r="BO2" s="2">
        <f>BD2</f>
        <v>0.2</v>
      </c>
    </row>
    <row r="4" spans="1:70" ht="39">
      <c r="A4" s="5" t="s">
        <v>0</v>
      </c>
      <c r="B4" s="5" t="s">
        <v>1</v>
      </c>
      <c r="C4" s="5" t="s">
        <v>2</v>
      </c>
      <c r="D4" s="5" t="s">
        <v>3</v>
      </c>
      <c r="E4" s="5" t="s">
        <v>4</v>
      </c>
      <c r="F4" s="5" t="s">
        <v>5</v>
      </c>
      <c r="G4" s="5" t="s">
        <v>6</v>
      </c>
      <c r="H4" s="5" t="s">
        <v>7</v>
      </c>
      <c r="I4" s="5" t="s">
        <v>8</v>
      </c>
      <c r="J4" s="5" t="s">
        <v>9</v>
      </c>
      <c r="K4" s="5" t="s">
        <v>10</v>
      </c>
      <c r="L4" s="5" t="s">
        <v>11</v>
      </c>
      <c r="M4" s="5" t="s">
        <v>12</v>
      </c>
      <c r="N4" s="5" t="s">
        <v>13</v>
      </c>
      <c r="O4" s="5" t="s">
        <v>14</v>
      </c>
      <c r="P4" s="5" t="s">
        <v>15</v>
      </c>
      <c r="Q4" s="5" t="s">
        <v>16</v>
      </c>
      <c r="R4" s="5" t="s">
        <v>17</v>
      </c>
      <c r="S4" s="5" t="s">
        <v>18</v>
      </c>
      <c r="T4" s="5" t="s">
        <v>19</v>
      </c>
      <c r="U4" s="5" t="s">
        <v>20</v>
      </c>
      <c r="V4" s="5" t="s">
        <v>21</v>
      </c>
      <c r="W4" s="5" t="s">
        <v>22</v>
      </c>
      <c r="X4" s="5" t="s">
        <v>11</v>
      </c>
      <c r="Y4" s="5" t="s">
        <v>90</v>
      </c>
      <c r="Z4" s="5" t="s">
        <v>91</v>
      </c>
      <c r="AA4" s="5" t="s">
        <v>93</v>
      </c>
      <c r="AB4" s="5" t="s">
        <v>92</v>
      </c>
      <c r="AC4" s="5" t="s">
        <v>100</v>
      </c>
      <c r="AD4" s="5" t="s">
        <v>101</v>
      </c>
      <c r="AE4" s="5" t="s">
        <v>102</v>
      </c>
      <c r="AF4" s="5" t="s">
        <v>92</v>
      </c>
      <c r="AG4" s="5" t="s">
        <v>95</v>
      </c>
      <c r="AH4" s="5" t="s">
        <v>94</v>
      </c>
      <c r="AI4" s="5" t="s">
        <v>13</v>
      </c>
      <c r="AJ4" s="5" t="s">
        <v>90</v>
      </c>
      <c r="AK4" s="5" t="s">
        <v>91</v>
      </c>
      <c r="AL4" s="5" t="s">
        <v>93</v>
      </c>
      <c r="AM4" s="5" t="s">
        <v>92</v>
      </c>
      <c r="AN4" s="5" t="s">
        <v>100</v>
      </c>
      <c r="AO4" s="5" t="s">
        <v>101</v>
      </c>
      <c r="AP4" s="5" t="s">
        <v>102</v>
      </c>
      <c r="AQ4" s="5" t="s">
        <v>92</v>
      </c>
      <c r="AR4" s="5" t="s">
        <v>95</v>
      </c>
      <c r="AS4" s="5" t="s">
        <v>94</v>
      </c>
      <c r="AT4" s="5" t="s">
        <v>15</v>
      </c>
      <c r="AU4" s="5" t="s">
        <v>105</v>
      </c>
      <c r="AV4" s="5" t="s">
        <v>106</v>
      </c>
      <c r="AW4" s="5" t="s">
        <v>107</v>
      </c>
      <c r="AX4" s="5" t="s">
        <v>108</v>
      </c>
      <c r="AY4" s="5" t="s">
        <v>109</v>
      </c>
      <c r="AZ4" s="5" t="s">
        <v>110</v>
      </c>
      <c r="BA4" s="5" t="s">
        <v>111</v>
      </c>
      <c r="BB4" s="5" t="s">
        <v>108</v>
      </c>
      <c r="BC4" s="5" t="s">
        <v>95</v>
      </c>
      <c r="BD4" s="5" t="s">
        <v>112</v>
      </c>
      <c r="BE4" s="5" t="s">
        <v>17</v>
      </c>
      <c r="BF4" s="5" t="s">
        <v>113</v>
      </c>
      <c r="BG4" s="5" t="s">
        <v>114</v>
      </c>
      <c r="BH4" s="5" t="s">
        <v>115</v>
      </c>
      <c r="BI4" s="5" t="s">
        <v>116</v>
      </c>
      <c r="BJ4" s="5" t="s">
        <v>117</v>
      </c>
      <c r="BK4" s="5" t="s">
        <v>118</v>
      </c>
      <c r="BL4" s="5" t="s">
        <v>119</v>
      </c>
      <c r="BM4" s="5" t="s">
        <v>116</v>
      </c>
      <c r="BN4" s="5" t="s">
        <v>95</v>
      </c>
      <c r="BO4" s="5" t="s">
        <v>120</v>
      </c>
      <c r="BP4" s="5" t="s">
        <v>103</v>
      </c>
      <c r="BQ4" s="5" t="s">
        <v>104</v>
      </c>
      <c r="BR4" s="5" t="s">
        <v>131</v>
      </c>
    </row>
    <row r="5" spans="1:70" ht="12.75">
      <c r="A5">
        <v>55736</v>
      </c>
      <c r="B5" t="s">
        <v>23</v>
      </c>
      <c r="C5">
        <v>1</v>
      </c>
      <c r="D5" t="s">
        <v>24</v>
      </c>
      <c r="E5" t="s">
        <v>96</v>
      </c>
      <c r="F5">
        <v>20050528</v>
      </c>
      <c r="G5" t="s">
        <v>25</v>
      </c>
      <c r="H5" t="s">
        <v>26</v>
      </c>
      <c r="I5">
        <v>38.3</v>
      </c>
      <c r="J5">
        <v>46.6</v>
      </c>
      <c r="K5">
        <v>33.54</v>
      </c>
      <c r="L5">
        <v>-0.8163</v>
      </c>
      <c r="M5">
        <v>29.58</v>
      </c>
      <c r="N5">
        <v>0.619</v>
      </c>
      <c r="O5">
        <v>12.08</v>
      </c>
      <c r="P5">
        <v>-1.1459</v>
      </c>
      <c r="Q5">
        <v>8.3</v>
      </c>
      <c r="R5">
        <v>-1.0946</v>
      </c>
      <c r="S5" t="s">
        <v>27</v>
      </c>
      <c r="T5" t="s">
        <v>28</v>
      </c>
      <c r="U5" t="s">
        <v>29</v>
      </c>
      <c r="V5" t="s">
        <v>30</v>
      </c>
      <c r="W5" t="s">
        <v>31</v>
      </c>
      <c r="X5">
        <v>-0.8163</v>
      </c>
      <c r="Y5" s="1">
        <f aca="true" t="shared" si="0" ref="Y5:Y18">IF($B5&lt;&gt;$B4,Y$2*X5,Y$2*X5+(1-Y$2)*Y4)</f>
        <v>-0.16326000000000002</v>
      </c>
      <c r="Z5" s="1">
        <f aca="true" t="shared" si="1" ref="Z5:Z17">IF($B4&lt;&gt;$B5,Z$2*X5+(1-Z$2)*AVERAGE(X5:X7),IF(AG4=1,AH5,Z$2*X5+(1-Z$2)*Z4))</f>
        <v>-1.2600333333333333</v>
      </c>
      <c r="AA5" s="1">
        <f aca="true" t="shared" si="2" ref="AA5:AA17">IF($B5&lt;&gt;$B4,X5-AVERAGE(X5:X7),X5-Z4)</f>
        <v>0.5546666666666666</v>
      </c>
      <c r="AB5" s="1">
        <f aca="true" t="shared" si="3" ref="AB5:AB18">IF(AF5&lt;&gt;X5,AF5,-99)</f>
        <v>-99</v>
      </c>
      <c r="AC5" s="1">
        <f aca="true" t="shared" si="4" ref="AC5:AC18">IF(ABS(X5)&gt;AC$2,X5,-99)</f>
        <v>-99</v>
      </c>
      <c r="AD5" s="1">
        <f aca="true" t="shared" si="5" ref="AD5:AD18">IF(ABS(AA5)&gt;AD$2,AA5,-99)</f>
        <v>-99</v>
      </c>
      <c r="AE5" s="1">
        <f aca="true" t="shared" si="6" ref="AE5:AE18">IF(AND(ABS(AA5)&gt;AE$2,ABS(AA5)&lt;AD$2),AA5,-99)</f>
        <v>-99</v>
      </c>
      <c r="AF5">
        <f aca="true" t="shared" si="7" ref="AF5:AF18">IF($B5&lt;&gt;$B4,X5,IF(AND(ABS(X5-X6)&gt;AF$2,ABS(AA5)&gt;AF$2),IF(AA5&gt;0,Z4+AF$2,Z4-AF$2),X5))</f>
        <v>-0.8163</v>
      </c>
      <c r="AG5">
        <f aca="true" t="shared" si="8" ref="AG5:AG18">IF(AF5=X5,0,1)</f>
        <v>0</v>
      </c>
      <c r="AH5" s="1">
        <f aca="true" t="shared" si="9" ref="AH5:AH17">IF($B5&lt;&gt;$B4,AH$2*AF5+(1-AH$2)*AVERAGE(X5:X7),AH$2*AF5+(1-AH$2)*AH4)</f>
        <v>-1.2600333333333333</v>
      </c>
      <c r="AI5">
        <v>0.619</v>
      </c>
      <c r="AJ5" s="1">
        <f aca="true" t="shared" si="10" ref="AJ5:AJ18">IF($B5&lt;&gt;$B4,AJ$2*AI5,AJ$2*AI5+(1-AJ$2)*AJ4)</f>
        <v>0.12380000000000001</v>
      </c>
      <c r="AK5" s="1">
        <f aca="true" t="shared" si="11" ref="AK5:AK17">IF($B4&lt;&gt;$B5,AK$2*AI5+(1-AK$2)*AVERAGE(AI5:AI7),IF(AR4=1,AS5,AK$2*AI5+(1-AK$2)*AK4))</f>
        <v>0.41204</v>
      </c>
      <c r="AL5" s="1">
        <f aca="true" t="shared" si="12" ref="AL5:AL17">IF($B5&lt;&gt;$B4,AI5-AVERAGE(AI5:AI7),AI5-AK4)</f>
        <v>0.2587</v>
      </c>
      <c r="AM5" s="1">
        <f aca="true" t="shared" si="13" ref="AM5:AM18">IF(AQ5&lt;&gt;AI5,AQ5,-99)</f>
        <v>-99</v>
      </c>
      <c r="AN5" s="1">
        <f aca="true" t="shared" si="14" ref="AN5:AN18">IF(ABS(AI5)&gt;AN$2,AI5,-99)</f>
        <v>-99</v>
      </c>
      <c r="AO5" s="1">
        <f aca="true" t="shared" si="15" ref="AO5:AO18">IF(ABS(AL5)&gt;AO$2,AL5,-99)</f>
        <v>-99</v>
      </c>
      <c r="AP5" s="1">
        <f aca="true" t="shared" si="16" ref="AP5:AP18">IF(AND(ABS(AL5)&gt;AP$2,ABS(AL5)&lt;AO$2),AL5,-99)</f>
        <v>-99</v>
      </c>
      <c r="AQ5">
        <f aca="true" t="shared" si="17" ref="AQ5:AQ18">IF($B5&lt;&gt;$B4,AI5,IF(AND(ABS(AI5-AI6)&gt;AQ$2,ABS(AL5)&gt;AQ$2),IF(AL5&gt;0,AK4+AQ$2,AK4-AQ$2),AI5))</f>
        <v>0.619</v>
      </c>
      <c r="AR5">
        <f aca="true" t="shared" si="18" ref="AR5:AR18">IF(AQ5=AI5,0,1)</f>
        <v>0</v>
      </c>
      <c r="AS5" s="1">
        <f aca="true" t="shared" si="19" ref="AS5:AS17">IF($B5&lt;&gt;$B4,AS$2*AQ5+(1-AS$2)*AVERAGE(AI5:AI7),AS$2*AQ5+(1-AS$2)*AS4)</f>
        <v>0.41204</v>
      </c>
      <c r="AT5">
        <v>-1.1459</v>
      </c>
      <c r="AU5" s="1">
        <f aca="true" t="shared" si="20" ref="AU5:AU18">IF($B5&lt;&gt;$B4,AU$2*AT5,AU$2*AT5+(1-AU$2)*AU4)</f>
        <v>-0.22918</v>
      </c>
      <c r="AV5" s="1">
        <f aca="true" t="shared" si="21" ref="AV5:AV17">IF($B4&lt;&gt;$B5,AV$2*AT5+(1-AV$2)*AVERAGE(AT5:AT7),IF(BC4=1,BD5,AV$2*AT5+(1-AV$2)*AV4))</f>
        <v>-0.63846</v>
      </c>
      <c r="AW5" s="1">
        <f aca="true" t="shared" si="22" ref="AW5:AW17">IF($B5&lt;&gt;$B4,AT5-AVERAGE(AT5:AT7),AT5-AV4)</f>
        <v>-0.6343</v>
      </c>
      <c r="AX5" s="1">
        <f aca="true" t="shared" si="23" ref="AX5:AX18">IF(BB5&lt;&gt;AT5,BB5,-99)</f>
        <v>-99</v>
      </c>
      <c r="AY5" s="1">
        <f aca="true" t="shared" si="24" ref="AY5:AY18">IF(ABS(AT5)&gt;AY$2,AT5,-99)</f>
        <v>-99</v>
      </c>
      <c r="AZ5" s="1">
        <f aca="true" t="shared" si="25" ref="AZ5:AZ18">IF(ABS(AW5)&gt;AZ$2,AW5,-99)</f>
        <v>-99</v>
      </c>
      <c r="BA5" s="1">
        <f aca="true" t="shared" si="26" ref="BA5:BA18">IF(AND(ABS(AW5)&gt;BA$2,ABS(AW5)&lt;AZ$2),AW5,-99)</f>
        <v>-99</v>
      </c>
      <c r="BB5">
        <f aca="true" t="shared" si="27" ref="BB5:BB18">IF($B5&lt;&gt;$B4,AT5,IF(AND(ABS(AT5-AT6)&gt;BB$2,ABS(AW5)&gt;BB$2),IF(AW5&gt;0,AV4+BB$2,AV4-BB$2),AT5))</f>
        <v>-1.1459</v>
      </c>
      <c r="BC5">
        <f aca="true" t="shared" si="28" ref="BC5:BC18">IF(BB5=AT5,0,1)</f>
        <v>0</v>
      </c>
      <c r="BD5" s="1">
        <f aca="true" t="shared" si="29" ref="BD5:BD17">IF($B5&lt;&gt;$B4,BD$2*BB5+(1-BD$2)*AVERAGE(AT5:AT7),BD$2*BB5+(1-BD$2)*BD4)</f>
        <v>-0.63846</v>
      </c>
      <c r="BE5">
        <v>-1.0946</v>
      </c>
      <c r="BF5" s="1">
        <f aca="true" t="shared" si="30" ref="BF5:BF18">IF($B5&lt;&gt;$B4,BF$2*BE5,BF$2*BE5+(1-BF$2)*BF4)</f>
        <v>-0.21892</v>
      </c>
      <c r="BG5" s="1">
        <f aca="true" t="shared" si="31" ref="BG5:BG17">IF($B4&lt;&gt;$B5,BG$2*BE5+(1-BG$2)*AVERAGE(BE5:BE7),IF(BN4=1,BO5,BG$2*BE5+(1-BG$2)*BG4))</f>
        <v>-0.9908133333333333</v>
      </c>
      <c r="BH5" s="1">
        <f aca="true" t="shared" si="32" ref="BH5:BH17">IF($B5&lt;&gt;$B4,BE5-AVERAGE(BE5:BE7),BE5-BG4)</f>
        <v>-0.12973333333333348</v>
      </c>
      <c r="BI5" s="1">
        <f aca="true" t="shared" si="33" ref="BI5:BI18">IF(BM5&lt;&gt;BE5,BM5,-99)</f>
        <v>-99</v>
      </c>
      <c r="BJ5" s="1">
        <f aca="true" t="shared" si="34" ref="BJ5:BJ18">IF(ABS(BE5)&gt;BJ$2,BE5,-99)</f>
        <v>-99</v>
      </c>
      <c r="BK5" s="1">
        <f aca="true" t="shared" si="35" ref="BK5:BK18">IF(ABS(BH5)&gt;BK$2,BH5,-99)</f>
        <v>-99</v>
      </c>
      <c r="BL5" s="1">
        <f aca="true" t="shared" si="36" ref="BL5:BL18">IF(AND(ABS(BH5)&gt;BL$2,ABS(BH5)&lt;BK$2),BH5,-99)</f>
        <v>-99</v>
      </c>
      <c r="BM5">
        <f aca="true" t="shared" si="37" ref="BM5:BM18">IF($B5&lt;&gt;$B4,BE5,IF(AND(ABS(BE5-BE6)&gt;BM$2,ABS(BH5)&gt;BM$2),IF(BH5&gt;0,BG4+BM$2,BG4-BM$2),BE5))</f>
        <v>-1.0946</v>
      </c>
      <c r="BN5">
        <f aca="true" t="shared" si="38" ref="BN5:BN18">IF(BM5=BE5,0,1)</f>
        <v>0</v>
      </c>
      <c r="BO5" s="1">
        <f aca="true" t="shared" si="39" ref="BO5:BO17">IF($B5&lt;&gt;$B4,BO$2*BM5+(1-BO$2)*AVERAGE(BE5:BE7),BO$2*BM5+(1-BO$2)*BO4)</f>
        <v>-0.9908133333333333</v>
      </c>
      <c r="BP5">
        <f aca="true" t="shared" si="40" ref="BP5:BP18">IF(LEFT(E5,1)="O",1,0)</f>
        <v>0</v>
      </c>
      <c r="BQ5">
        <f aca="true" t="shared" si="41" ref="BQ5:BQ18">IF(AVERAGE(BK5,AZ5,AO5,AD5)=-99,0,1)</f>
        <v>0</v>
      </c>
      <c r="BR5">
        <f aca="true" t="shared" si="42" ref="BR5:BR10">IF(OR(AVERAGE(BL5,BA5,AP5,AE5)=-99,BQ5=1),0,1)</f>
        <v>0</v>
      </c>
    </row>
    <row r="6" spans="1:70" ht="12.75">
      <c r="A6">
        <v>55737</v>
      </c>
      <c r="B6" t="s">
        <v>23</v>
      </c>
      <c r="C6">
        <v>2</v>
      </c>
      <c r="D6" t="s">
        <v>24</v>
      </c>
      <c r="E6" t="s">
        <v>97</v>
      </c>
      <c r="F6">
        <v>20050529</v>
      </c>
      <c r="G6" t="s">
        <v>32</v>
      </c>
      <c r="H6" t="s">
        <v>33</v>
      </c>
      <c r="I6">
        <v>38.4</v>
      </c>
      <c r="J6">
        <v>66.1</v>
      </c>
      <c r="K6">
        <v>29.25</v>
      </c>
      <c r="L6">
        <v>-2.1469</v>
      </c>
      <c r="M6">
        <v>30.38</v>
      </c>
      <c r="N6">
        <v>0.7101</v>
      </c>
      <c r="O6">
        <v>19.79</v>
      </c>
      <c r="P6">
        <v>0.4369</v>
      </c>
      <c r="Q6">
        <v>27.7</v>
      </c>
      <c r="R6">
        <v>-0.6463</v>
      </c>
      <c r="S6" t="s">
        <v>27</v>
      </c>
      <c r="T6" t="s">
        <v>28</v>
      </c>
      <c r="U6" t="s">
        <v>29</v>
      </c>
      <c r="V6" t="s">
        <v>30</v>
      </c>
      <c r="W6" t="s">
        <v>34</v>
      </c>
      <c r="X6">
        <v>-2.1469</v>
      </c>
      <c r="Y6" s="1">
        <f t="shared" si="0"/>
        <v>-0.559988</v>
      </c>
      <c r="Z6" s="1">
        <f t="shared" si="1"/>
        <v>-1.4374066666666667</v>
      </c>
      <c r="AA6" s="1">
        <f t="shared" si="2"/>
        <v>-0.8868666666666667</v>
      </c>
      <c r="AB6" s="1">
        <f t="shared" si="3"/>
        <v>-99</v>
      </c>
      <c r="AC6" s="1">
        <f t="shared" si="4"/>
        <v>-2.1469</v>
      </c>
      <c r="AD6" s="1">
        <f t="shared" si="5"/>
        <v>-99</v>
      </c>
      <c r="AE6" s="1">
        <f t="shared" si="6"/>
        <v>-99</v>
      </c>
      <c r="AF6">
        <f t="shared" si="7"/>
        <v>-2.1469</v>
      </c>
      <c r="AG6">
        <f t="shared" si="8"/>
        <v>0</v>
      </c>
      <c r="AH6" s="1">
        <f t="shared" si="9"/>
        <v>-1.4374066666666667</v>
      </c>
      <c r="AI6">
        <v>0.7101</v>
      </c>
      <c r="AJ6" s="1">
        <f t="shared" si="10"/>
        <v>0.24106000000000002</v>
      </c>
      <c r="AK6" s="1">
        <f t="shared" si="11"/>
        <v>0.47165200000000007</v>
      </c>
      <c r="AL6" s="1">
        <f t="shared" si="12"/>
        <v>0.29805999999999994</v>
      </c>
      <c r="AM6" s="1">
        <f t="shared" si="13"/>
        <v>-99</v>
      </c>
      <c r="AN6" s="1">
        <f t="shared" si="14"/>
        <v>-99</v>
      </c>
      <c r="AO6" s="1">
        <f t="shared" si="15"/>
        <v>-99</v>
      </c>
      <c r="AP6" s="1">
        <f t="shared" si="16"/>
        <v>-99</v>
      </c>
      <c r="AQ6">
        <f t="shared" si="17"/>
        <v>0.7101</v>
      </c>
      <c r="AR6">
        <f t="shared" si="18"/>
        <v>0</v>
      </c>
      <c r="AS6" s="1">
        <f t="shared" si="19"/>
        <v>0.47165200000000007</v>
      </c>
      <c r="AT6">
        <v>0.4369</v>
      </c>
      <c r="AU6" s="1">
        <f t="shared" si="20"/>
        <v>-0.095964</v>
      </c>
      <c r="AV6" s="1">
        <f t="shared" si="21"/>
        <v>-0.423388</v>
      </c>
      <c r="AW6" s="1">
        <f t="shared" si="22"/>
        <v>1.07536</v>
      </c>
      <c r="AX6" s="1">
        <f t="shared" si="23"/>
        <v>-99</v>
      </c>
      <c r="AY6" s="1">
        <f t="shared" si="24"/>
        <v>-99</v>
      </c>
      <c r="AZ6" s="1">
        <f t="shared" si="25"/>
        <v>-99</v>
      </c>
      <c r="BA6" s="1">
        <f t="shared" si="26"/>
        <v>-99</v>
      </c>
      <c r="BB6">
        <f t="shared" si="27"/>
        <v>0.4369</v>
      </c>
      <c r="BC6">
        <f t="shared" si="28"/>
        <v>0</v>
      </c>
      <c r="BD6" s="1">
        <f t="shared" si="29"/>
        <v>-0.423388</v>
      </c>
      <c r="BE6">
        <v>-0.6463</v>
      </c>
      <c r="BF6" s="1">
        <f t="shared" si="30"/>
        <v>-0.304396</v>
      </c>
      <c r="BG6" s="1">
        <f t="shared" si="31"/>
        <v>-0.9219106666666668</v>
      </c>
      <c r="BH6" s="1">
        <f t="shared" si="32"/>
        <v>0.34451333333333334</v>
      </c>
      <c r="BI6" s="1">
        <f t="shared" si="33"/>
        <v>-99</v>
      </c>
      <c r="BJ6" s="1">
        <f t="shared" si="34"/>
        <v>-99</v>
      </c>
      <c r="BK6" s="1">
        <f t="shared" si="35"/>
        <v>-99</v>
      </c>
      <c r="BL6" s="1">
        <f t="shared" si="36"/>
        <v>-99</v>
      </c>
      <c r="BM6">
        <f t="shared" si="37"/>
        <v>-0.6463</v>
      </c>
      <c r="BN6">
        <f t="shared" si="38"/>
        <v>0</v>
      </c>
      <c r="BO6" s="1">
        <f t="shared" si="39"/>
        <v>-0.9219106666666668</v>
      </c>
      <c r="BP6">
        <f t="shared" si="40"/>
        <v>1</v>
      </c>
      <c r="BQ6">
        <f t="shared" si="41"/>
        <v>0</v>
      </c>
      <c r="BR6">
        <f t="shared" si="42"/>
        <v>0</v>
      </c>
    </row>
    <row r="7" spans="1:70" ht="12.75">
      <c r="A7">
        <v>56268</v>
      </c>
      <c r="B7" t="s">
        <v>23</v>
      </c>
      <c r="C7">
        <v>1</v>
      </c>
      <c r="D7" t="s">
        <v>24</v>
      </c>
      <c r="E7" t="s">
        <v>96</v>
      </c>
      <c r="F7">
        <v>20050716</v>
      </c>
      <c r="G7" t="s">
        <v>50</v>
      </c>
      <c r="H7" t="s">
        <v>51</v>
      </c>
      <c r="I7">
        <v>38.6</v>
      </c>
      <c r="J7">
        <v>68.5</v>
      </c>
      <c r="K7">
        <v>41.33</v>
      </c>
      <c r="L7">
        <v>-1.1497</v>
      </c>
      <c r="M7">
        <v>35.62</v>
      </c>
      <c r="N7">
        <v>-0.2482</v>
      </c>
      <c r="O7">
        <v>37.71</v>
      </c>
      <c r="P7">
        <v>-0.8258</v>
      </c>
      <c r="Q7">
        <v>29.9</v>
      </c>
      <c r="R7">
        <v>-1.1537</v>
      </c>
      <c r="S7" t="s">
        <v>27</v>
      </c>
      <c r="T7" t="s">
        <v>47</v>
      </c>
      <c r="U7" t="s">
        <v>29</v>
      </c>
      <c r="V7" t="s">
        <v>30</v>
      </c>
      <c r="W7" t="s">
        <v>31</v>
      </c>
      <c r="X7">
        <v>-1.1497</v>
      </c>
      <c r="Y7" s="1">
        <f t="shared" si="0"/>
        <v>-0.6779304</v>
      </c>
      <c r="Z7" s="1">
        <f t="shared" si="1"/>
        <v>-1.3798653333333335</v>
      </c>
      <c r="AA7" s="1">
        <f t="shared" si="2"/>
        <v>0.2877066666666668</v>
      </c>
      <c r="AB7" s="1">
        <f t="shared" si="3"/>
        <v>-99</v>
      </c>
      <c r="AC7" s="1">
        <f t="shared" si="4"/>
        <v>-99</v>
      </c>
      <c r="AD7" s="1">
        <f t="shared" si="5"/>
        <v>-99</v>
      </c>
      <c r="AE7" s="1">
        <f t="shared" si="6"/>
        <v>-99</v>
      </c>
      <c r="AF7">
        <f t="shared" si="7"/>
        <v>-1.1497</v>
      </c>
      <c r="AG7">
        <f t="shared" si="8"/>
        <v>0</v>
      </c>
      <c r="AH7" s="1">
        <f t="shared" si="9"/>
        <v>-1.3798653333333335</v>
      </c>
      <c r="AI7">
        <v>-0.2482</v>
      </c>
      <c r="AJ7" s="1">
        <f t="shared" si="10"/>
        <v>0.143208</v>
      </c>
      <c r="AK7" s="1">
        <f t="shared" si="11"/>
        <v>0.3276816000000001</v>
      </c>
      <c r="AL7" s="1">
        <f t="shared" si="12"/>
        <v>-0.719852</v>
      </c>
      <c r="AM7" s="1">
        <f t="shared" si="13"/>
        <v>-99</v>
      </c>
      <c r="AN7" s="1">
        <f t="shared" si="14"/>
        <v>-99</v>
      </c>
      <c r="AO7" s="1">
        <f t="shared" si="15"/>
        <v>-99</v>
      </c>
      <c r="AP7" s="1">
        <f t="shared" si="16"/>
        <v>-99</v>
      </c>
      <c r="AQ7">
        <f t="shared" si="17"/>
        <v>-0.2482</v>
      </c>
      <c r="AR7">
        <f t="shared" si="18"/>
        <v>0</v>
      </c>
      <c r="AS7" s="1">
        <f t="shared" si="19"/>
        <v>0.3276816000000001</v>
      </c>
      <c r="AT7">
        <v>-0.8258</v>
      </c>
      <c r="AU7" s="1">
        <f t="shared" si="20"/>
        <v>-0.2419312</v>
      </c>
      <c r="AV7" s="1">
        <f t="shared" si="21"/>
        <v>-0.5038704</v>
      </c>
      <c r="AW7" s="1">
        <f t="shared" si="22"/>
        <v>-0.402412</v>
      </c>
      <c r="AX7" s="1">
        <f t="shared" si="23"/>
        <v>-99</v>
      </c>
      <c r="AY7" s="1">
        <f t="shared" si="24"/>
        <v>-99</v>
      </c>
      <c r="AZ7" s="1">
        <f t="shared" si="25"/>
        <v>-99</v>
      </c>
      <c r="BA7" s="1">
        <f t="shared" si="26"/>
        <v>-99</v>
      </c>
      <c r="BB7">
        <f t="shared" si="27"/>
        <v>-0.8258</v>
      </c>
      <c r="BC7">
        <f t="shared" si="28"/>
        <v>0</v>
      </c>
      <c r="BD7" s="1">
        <f t="shared" si="29"/>
        <v>-0.5038704</v>
      </c>
      <c r="BE7">
        <v>-1.1537</v>
      </c>
      <c r="BF7" s="1">
        <f t="shared" si="30"/>
        <v>-0.47425680000000003</v>
      </c>
      <c r="BG7" s="1">
        <f t="shared" si="31"/>
        <v>-0.9682685333333334</v>
      </c>
      <c r="BH7" s="1">
        <f t="shared" si="32"/>
        <v>-0.23178933333333318</v>
      </c>
      <c r="BI7" s="1">
        <f t="shared" si="33"/>
        <v>-99</v>
      </c>
      <c r="BJ7" s="1">
        <f t="shared" si="34"/>
        <v>-99</v>
      </c>
      <c r="BK7" s="1">
        <f t="shared" si="35"/>
        <v>-99</v>
      </c>
      <c r="BL7" s="1">
        <f t="shared" si="36"/>
        <v>-99</v>
      </c>
      <c r="BM7">
        <f t="shared" si="37"/>
        <v>-1.1537</v>
      </c>
      <c r="BN7">
        <f t="shared" si="38"/>
        <v>0</v>
      </c>
      <c r="BO7" s="1">
        <f t="shared" si="39"/>
        <v>-0.9682685333333334</v>
      </c>
      <c r="BP7">
        <f t="shared" si="40"/>
        <v>0</v>
      </c>
      <c r="BQ7">
        <f t="shared" si="41"/>
        <v>0</v>
      </c>
      <c r="BR7">
        <f t="shared" si="42"/>
        <v>0</v>
      </c>
    </row>
    <row r="8" spans="1:70" ht="12.75">
      <c r="A8">
        <v>56267</v>
      </c>
      <c r="B8" t="s">
        <v>23</v>
      </c>
      <c r="C8">
        <v>2</v>
      </c>
      <c r="D8" t="s">
        <v>24</v>
      </c>
      <c r="E8" t="s">
        <v>96</v>
      </c>
      <c r="F8">
        <v>20050718</v>
      </c>
      <c r="G8" t="s">
        <v>52</v>
      </c>
      <c r="H8" t="s">
        <v>39</v>
      </c>
      <c r="I8">
        <v>36.4</v>
      </c>
      <c r="J8">
        <v>46.2</v>
      </c>
      <c r="K8">
        <v>33.75</v>
      </c>
      <c r="L8">
        <v>-1.4676</v>
      </c>
      <c r="M8">
        <v>17.38</v>
      </c>
      <c r="N8">
        <v>-0.8746</v>
      </c>
      <c r="O8">
        <v>30.21</v>
      </c>
      <c r="P8">
        <v>1.4624</v>
      </c>
      <c r="Q8">
        <v>9.8</v>
      </c>
      <c r="R8">
        <v>-1.2119</v>
      </c>
      <c r="S8" t="s">
        <v>27</v>
      </c>
      <c r="T8" t="s">
        <v>47</v>
      </c>
      <c r="U8" t="s">
        <v>29</v>
      </c>
      <c r="V8" t="s">
        <v>30</v>
      </c>
      <c r="W8" t="s">
        <v>31</v>
      </c>
      <c r="X8">
        <v>-1.4676</v>
      </c>
      <c r="Y8" s="1">
        <f t="shared" si="0"/>
        <v>-0.8358643200000001</v>
      </c>
      <c r="Z8" s="1">
        <f t="shared" si="1"/>
        <v>-1.3974122666666668</v>
      </c>
      <c r="AA8" s="1">
        <f t="shared" si="2"/>
        <v>-0.08773466666666652</v>
      </c>
      <c r="AB8" s="1">
        <f t="shared" si="3"/>
        <v>-99</v>
      </c>
      <c r="AC8" s="1">
        <f t="shared" si="4"/>
        <v>-99</v>
      </c>
      <c r="AD8" s="1">
        <f t="shared" si="5"/>
        <v>-99</v>
      </c>
      <c r="AE8" s="1">
        <f t="shared" si="6"/>
        <v>-99</v>
      </c>
      <c r="AF8">
        <f t="shared" si="7"/>
        <v>-1.4676</v>
      </c>
      <c r="AG8">
        <f t="shared" si="8"/>
        <v>0</v>
      </c>
      <c r="AH8" s="1">
        <f t="shared" si="9"/>
        <v>-1.3974122666666668</v>
      </c>
      <c r="AI8">
        <v>-0.8746</v>
      </c>
      <c r="AJ8" s="1">
        <f t="shared" si="10"/>
        <v>-0.06035360000000001</v>
      </c>
      <c r="AK8" s="1">
        <f t="shared" si="11"/>
        <v>0.08722528000000007</v>
      </c>
      <c r="AL8" s="1">
        <f t="shared" si="12"/>
        <v>-1.2022816</v>
      </c>
      <c r="AM8" s="1">
        <f t="shared" si="13"/>
        <v>-99</v>
      </c>
      <c r="AN8" s="1">
        <f t="shared" si="14"/>
        <v>-99</v>
      </c>
      <c r="AO8" s="1">
        <f t="shared" si="15"/>
        <v>-99</v>
      </c>
      <c r="AP8" s="1">
        <f t="shared" si="16"/>
        <v>-99</v>
      </c>
      <c r="AQ8">
        <f t="shared" si="17"/>
        <v>-0.8746</v>
      </c>
      <c r="AR8">
        <f t="shared" si="18"/>
        <v>0</v>
      </c>
      <c r="AS8" s="1">
        <f t="shared" si="19"/>
        <v>0.08722528000000007</v>
      </c>
      <c r="AT8">
        <v>1.4624</v>
      </c>
      <c r="AU8" s="1">
        <f t="shared" si="20"/>
        <v>0.09893504</v>
      </c>
      <c r="AV8" s="1">
        <f t="shared" si="21"/>
        <v>-0.11061632000000005</v>
      </c>
      <c r="AW8" s="1">
        <f t="shared" si="22"/>
        <v>1.9662704</v>
      </c>
      <c r="AX8" s="1">
        <f t="shared" si="23"/>
        <v>-99</v>
      </c>
      <c r="AY8" s="1">
        <f t="shared" si="24"/>
        <v>-99</v>
      </c>
      <c r="AZ8" s="1">
        <f t="shared" si="25"/>
        <v>-99</v>
      </c>
      <c r="BA8" s="1">
        <f t="shared" si="26"/>
        <v>1.9662704</v>
      </c>
      <c r="BB8">
        <f t="shared" si="27"/>
        <v>1.4624</v>
      </c>
      <c r="BC8">
        <f t="shared" si="28"/>
        <v>0</v>
      </c>
      <c r="BD8" s="1">
        <f t="shared" si="29"/>
        <v>-0.11061632000000005</v>
      </c>
      <c r="BE8">
        <v>-1.2119</v>
      </c>
      <c r="BF8" s="1">
        <f t="shared" si="30"/>
        <v>-0.62178544</v>
      </c>
      <c r="BG8" s="1">
        <f t="shared" si="31"/>
        <v>-1.0169948266666669</v>
      </c>
      <c r="BH8" s="1">
        <f t="shared" si="32"/>
        <v>-0.24363146666666657</v>
      </c>
      <c r="BI8" s="1">
        <f t="shared" si="33"/>
        <v>-99</v>
      </c>
      <c r="BJ8" s="1">
        <f t="shared" si="34"/>
        <v>-99</v>
      </c>
      <c r="BK8" s="1">
        <f t="shared" si="35"/>
        <v>-99</v>
      </c>
      <c r="BL8" s="1">
        <f t="shared" si="36"/>
        <v>-99</v>
      </c>
      <c r="BM8">
        <f t="shared" si="37"/>
        <v>-1.2119</v>
      </c>
      <c r="BN8">
        <f t="shared" si="38"/>
        <v>0</v>
      </c>
      <c r="BO8" s="1">
        <f t="shared" si="39"/>
        <v>-1.0169948266666669</v>
      </c>
      <c r="BP8">
        <f t="shared" si="40"/>
        <v>0</v>
      </c>
      <c r="BQ8">
        <f t="shared" si="41"/>
        <v>0</v>
      </c>
      <c r="BR8">
        <f t="shared" si="42"/>
        <v>1</v>
      </c>
    </row>
    <row r="9" spans="1:70" ht="12.75">
      <c r="A9">
        <v>56378</v>
      </c>
      <c r="B9" t="s">
        <v>23</v>
      </c>
      <c r="C9">
        <v>1</v>
      </c>
      <c r="D9" t="s">
        <v>24</v>
      </c>
      <c r="E9" t="s">
        <v>96</v>
      </c>
      <c r="F9">
        <v>20050817</v>
      </c>
      <c r="G9" t="s">
        <v>60</v>
      </c>
      <c r="H9" t="s">
        <v>49</v>
      </c>
      <c r="I9">
        <v>37.2</v>
      </c>
      <c r="J9">
        <v>46</v>
      </c>
      <c r="K9">
        <v>32.96</v>
      </c>
      <c r="L9">
        <v>-1.0632</v>
      </c>
      <c r="M9">
        <v>26.08</v>
      </c>
      <c r="N9">
        <v>1.073</v>
      </c>
      <c r="O9">
        <v>16.04</v>
      </c>
      <c r="P9">
        <v>0.9779</v>
      </c>
      <c r="Q9">
        <v>8.8</v>
      </c>
      <c r="R9">
        <v>-0.4722</v>
      </c>
      <c r="S9" t="s">
        <v>27</v>
      </c>
      <c r="T9" t="s">
        <v>29</v>
      </c>
      <c r="U9" t="s">
        <v>30</v>
      </c>
      <c r="V9" t="s">
        <v>31</v>
      </c>
      <c r="W9" t="s">
        <v>31</v>
      </c>
      <c r="X9">
        <v>-1.0632</v>
      </c>
      <c r="Y9" s="1">
        <f t="shared" si="0"/>
        <v>-0.8813314560000001</v>
      </c>
      <c r="Z9" s="1">
        <f t="shared" si="1"/>
        <v>-1.3305698133333335</v>
      </c>
      <c r="AA9" s="1">
        <f t="shared" si="2"/>
        <v>0.3342122666666669</v>
      </c>
      <c r="AB9" s="1">
        <f t="shared" si="3"/>
        <v>-99</v>
      </c>
      <c r="AC9" s="1">
        <f t="shared" si="4"/>
        <v>-99</v>
      </c>
      <c r="AD9" s="1">
        <f t="shared" si="5"/>
        <v>-99</v>
      </c>
      <c r="AE9" s="1">
        <f t="shared" si="6"/>
        <v>-99</v>
      </c>
      <c r="AF9">
        <f t="shared" si="7"/>
        <v>-1.0632</v>
      </c>
      <c r="AG9">
        <f t="shared" si="8"/>
        <v>0</v>
      </c>
      <c r="AH9" s="1">
        <f t="shared" si="9"/>
        <v>-1.3305698133333335</v>
      </c>
      <c r="AI9">
        <v>1.073</v>
      </c>
      <c r="AJ9" s="1">
        <f t="shared" si="10"/>
        <v>0.16631712</v>
      </c>
      <c r="AK9" s="1">
        <f t="shared" si="11"/>
        <v>0.28438022400000007</v>
      </c>
      <c r="AL9" s="1">
        <f t="shared" si="12"/>
        <v>0.9857747199999999</v>
      </c>
      <c r="AM9" s="1">
        <f t="shared" si="13"/>
        <v>-99</v>
      </c>
      <c r="AN9" s="1">
        <f t="shared" si="14"/>
        <v>-99</v>
      </c>
      <c r="AO9" s="1">
        <f t="shared" si="15"/>
        <v>-99</v>
      </c>
      <c r="AP9" s="1">
        <f t="shared" si="16"/>
        <v>-99</v>
      </c>
      <c r="AQ9">
        <f t="shared" si="17"/>
        <v>1.073</v>
      </c>
      <c r="AR9">
        <f t="shared" si="18"/>
        <v>0</v>
      </c>
      <c r="AS9" s="1">
        <f t="shared" si="19"/>
        <v>0.28438022400000007</v>
      </c>
      <c r="AT9">
        <v>0.9779</v>
      </c>
      <c r="AU9" s="1">
        <f t="shared" si="20"/>
        <v>0.274728032</v>
      </c>
      <c r="AV9" s="1">
        <f t="shared" si="21"/>
        <v>0.10708694399999996</v>
      </c>
      <c r="AW9" s="1">
        <f t="shared" si="22"/>
        <v>1.08851632</v>
      </c>
      <c r="AX9" s="1">
        <f t="shared" si="23"/>
        <v>-99</v>
      </c>
      <c r="AY9" s="1">
        <f t="shared" si="24"/>
        <v>-99</v>
      </c>
      <c r="AZ9" s="1">
        <f t="shared" si="25"/>
        <v>-99</v>
      </c>
      <c r="BA9" s="1">
        <f t="shared" si="26"/>
        <v>-99</v>
      </c>
      <c r="BB9">
        <f t="shared" si="27"/>
        <v>0.9779</v>
      </c>
      <c r="BC9">
        <f t="shared" si="28"/>
        <v>0</v>
      </c>
      <c r="BD9" s="1">
        <f t="shared" si="29"/>
        <v>0.10708694399999996</v>
      </c>
      <c r="BE9">
        <v>-0.4722</v>
      </c>
      <c r="BF9" s="1">
        <f t="shared" si="30"/>
        <v>-0.591868352</v>
      </c>
      <c r="BG9" s="1">
        <f t="shared" si="31"/>
        <v>-0.9080358613333335</v>
      </c>
      <c r="BH9" s="1">
        <f t="shared" si="32"/>
        <v>0.5447948266666669</v>
      </c>
      <c r="BI9" s="1">
        <f t="shared" si="33"/>
        <v>-99</v>
      </c>
      <c r="BJ9" s="1">
        <f t="shared" si="34"/>
        <v>-99</v>
      </c>
      <c r="BK9" s="1">
        <f t="shared" si="35"/>
        <v>-99</v>
      </c>
      <c r="BL9" s="1">
        <f t="shared" si="36"/>
        <v>-99</v>
      </c>
      <c r="BM9">
        <f t="shared" si="37"/>
        <v>-0.4722</v>
      </c>
      <c r="BN9">
        <f t="shared" si="38"/>
        <v>0</v>
      </c>
      <c r="BO9" s="1">
        <f t="shared" si="39"/>
        <v>-0.9080358613333335</v>
      </c>
      <c r="BP9">
        <f t="shared" si="40"/>
        <v>0</v>
      </c>
      <c r="BQ9">
        <f t="shared" si="41"/>
        <v>0</v>
      </c>
      <c r="BR9">
        <f t="shared" si="42"/>
        <v>0</v>
      </c>
    </row>
    <row r="10" spans="1:70" ht="12.75">
      <c r="A10">
        <v>56379</v>
      </c>
      <c r="B10" t="s">
        <v>23</v>
      </c>
      <c r="C10">
        <v>2</v>
      </c>
      <c r="D10" t="s">
        <v>24</v>
      </c>
      <c r="E10" t="s">
        <v>96</v>
      </c>
      <c r="F10">
        <v>20050821</v>
      </c>
      <c r="G10" t="s">
        <v>65</v>
      </c>
      <c r="H10" t="s">
        <v>49</v>
      </c>
      <c r="I10">
        <v>39.4</v>
      </c>
      <c r="J10">
        <v>46.1</v>
      </c>
      <c r="K10">
        <v>44.58</v>
      </c>
      <c r="L10">
        <v>0.9231</v>
      </c>
      <c r="M10">
        <v>21.46</v>
      </c>
      <c r="N10">
        <v>-0.9099</v>
      </c>
      <c r="O10">
        <v>11.67</v>
      </c>
      <c r="P10">
        <v>0.0424</v>
      </c>
      <c r="Q10">
        <v>6.7</v>
      </c>
      <c r="R10">
        <v>-0.6765</v>
      </c>
      <c r="S10">
        <v>20070214</v>
      </c>
      <c r="T10" t="s">
        <v>29</v>
      </c>
      <c r="U10" t="s">
        <v>30</v>
      </c>
      <c r="V10" t="s">
        <v>31</v>
      </c>
      <c r="W10" t="s">
        <v>31</v>
      </c>
      <c r="X10">
        <v>0.9231</v>
      </c>
      <c r="Y10" s="1">
        <f t="shared" si="0"/>
        <v>-0.5204451648000001</v>
      </c>
      <c r="Z10" s="1">
        <f t="shared" si="1"/>
        <v>-0.8798358506666668</v>
      </c>
      <c r="AA10" s="1">
        <f t="shared" si="2"/>
        <v>2.2536698133333335</v>
      </c>
      <c r="AB10" s="1">
        <f t="shared" si="3"/>
        <v>-99</v>
      </c>
      <c r="AC10" s="1">
        <f t="shared" si="4"/>
        <v>-99</v>
      </c>
      <c r="AD10" s="1">
        <f t="shared" si="5"/>
        <v>2.2536698133333335</v>
      </c>
      <c r="AE10" s="1">
        <f t="shared" si="6"/>
        <v>-99</v>
      </c>
      <c r="AF10">
        <f t="shared" si="7"/>
        <v>0.9231</v>
      </c>
      <c r="AG10">
        <f t="shared" si="8"/>
        <v>0</v>
      </c>
      <c r="AH10" s="1">
        <f t="shared" si="9"/>
        <v>-0.8798358506666668</v>
      </c>
      <c r="AI10">
        <v>-0.9099</v>
      </c>
      <c r="AJ10" s="1">
        <f t="shared" si="10"/>
        <v>-0.048926304000000004</v>
      </c>
      <c r="AK10" s="1">
        <f t="shared" si="11"/>
        <v>0.04552417920000004</v>
      </c>
      <c r="AL10" s="1">
        <f t="shared" si="12"/>
        <v>-1.1942802240000001</v>
      </c>
      <c r="AM10" s="1">
        <f t="shared" si="13"/>
        <v>-99</v>
      </c>
      <c r="AN10" s="1">
        <f t="shared" si="14"/>
        <v>-99</v>
      </c>
      <c r="AO10" s="1">
        <f t="shared" si="15"/>
        <v>-99</v>
      </c>
      <c r="AP10" s="1">
        <f t="shared" si="16"/>
        <v>-99</v>
      </c>
      <c r="AQ10">
        <f t="shared" si="17"/>
        <v>-0.9099</v>
      </c>
      <c r="AR10">
        <f t="shared" si="18"/>
        <v>0</v>
      </c>
      <c r="AS10" s="1">
        <f t="shared" si="19"/>
        <v>0.04552417920000004</v>
      </c>
      <c r="AT10">
        <v>0.0424</v>
      </c>
      <c r="AU10" s="1">
        <f t="shared" si="20"/>
        <v>0.2282624256</v>
      </c>
      <c r="AV10" s="1">
        <f t="shared" si="21"/>
        <v>0.09414955519999997</v>
      </c>
      <c r="AW10" s="1">
        <f t="shared" si="22"/>
        <v>-0.06468694399999997</v>
      </c>
      <c r="AX10" s="1">
        <f t="shared" si="23"/>
        <v>-99</v>
      </c>
      <c r="AY10" s="1">
        <f t="shared" si="24"/>
        <v>-99</v>
      </c>
      <c r="AZ10" s="1">
        <f t="shared" si="25"/>
        <v>-99</v>
      </c>
      <c r="BA10" s="1">
        <f t="shared" si="26"/>
        <v>-99</v>
      </c>
      <c r="BB10">
        <f t="shared" si="27"/>
        <v>0.0424</v>
      </c>
      <c r="BC10">
        <f t="shared" si="28"/>
        <v>0</v>
      </c>
      <c r="BD10" s="1">
        <f t="shared" si="29"/>
        <v>0.09414955519999997</v>
      </c>
      <c r="BE10">
        <v>-0.6765</v>
      </c>
      <c r="BF10" s="1">
        <f t="shared" si="30"/>
        <v>-0.6087946816</v>
      </c>
      <c r="BG10" s="1">
        <f t="shared" si="31"/>
        <v>-0.8617286890666668</v>
      </c>
      <c r="BH10" s="1">
        <f t="shared" si="32"/>
        <v>0.23153586133333348</v>
      </c>
      <c r="BI10" s="1">
        <f t="shared" si="33"/>
        <v>-99</v>
      </c>
      <c r="BJ10" s="1">
        <f t="shared" si="34"/>
        <v>-99</v>
      </c>
      <c r="BK10" s="1">
        <f t="shared" si="35"/>
        <v>-99</v>
      </c>
      <c r="BL10" s="1">
        <f t="shared" si="36"/>
        <v>-99</v>
      </c>
      <c r="BM10">
        <f t="shared" si="37"/>
        <v>-0.6765</v>
      </c>
      <c r="BN10">
        <f t="shared" si="38"/>
        <v>0</v>
      </c>
      <c r="BO10" s="1">
        <f t="shared" si="39"/>
        <v>-0.8617286890666668</v>
      </c>
      <c r="BP10">
        <f t="shared" si="40"/>
        <v>0</v>
      </c>
      <c r="BQ10">
        <f t="shared" si="41"/>
        <v>1</v>
      </c>
      <c r="BR10">
        <f t="shared" si="42"/>
        <v>0</v>
      </c>
    </row>
    <row r="11" spans="1:70" ht="12.75">
      <c r="A11">
        <v>56733</v>
      </c>
      <c r="B11" t="s">
        <v>23</v>
      </c>
      <c r="C11">
        <v>3</v>
      </c>
      <c r="D11" t="s">
        <v>24</v>
      </c>
      <c r="E11" t="s">
        <v>98</v>
      </c>
      <c r="F11">
        <v>20050831</v>
      </c>
      <c r="G11" t="s">
        <v>67</v>
      </c>
      <c r="H11" t="s">
        <v>33</v>
      </c>
      <c r="I11">
        <v>33.8</v>
      </c>
      <c r="J11">
        <v>62.2</v>
      </c>
      <c r="K11">
        <v>45.71</v>
      </c>
      <c r="L11">
        <v>0.0714</v>
      </c>
      <c r="M11">
        <v>20.21</v>
      </c>
      <c r="N11">
        <v>-0.6298</v>
      </c>
      <c r="O11">
        <v>19.17</v>
      </c>
      <c r="P11">
        <v>0.282</v>
      </c>
      <c r="Q11">
        <v>28.4</v>
      </c>
      <c r="R11">
        <v>-0.5555</v>
      </c>
      <c r="S11">
        <v>20070214</v>
      </c>
      <c r="T11" t="s">
        <v>31</v>
      </c>
      <c r="U11" t="s">
        <v>31</v>
      </c>
      <c r="V11" t="s">
        <v>31</v>
      </c>
      <c r="W11" t="s">
        <v>31</v>
      </c>
      <c r="X11">
        <v>0.0714</v>
      </c>
      <c r="Y11" s="1">
        <f t="shared" si="0"/>
        <v>-0.40207613184000013</v>
      </c>
      <c r="Z11" s="1">
        <f t="shared" si="1"/>
        <v>-0.6895886805333336</v>
      </c>
      <c r="AA11" s="1">
        <f t="shared" si="2"/>
        <v>0.9512358506666668</v>
      </c>
      <c r="AB11" s="1">
        <f t="shared" si="3"/>
        <v>-99</v>
      </c>
      <c r="AC11" s="1">
        <f t="shared" si="4"/>
        <v>-99</v>
      </c>
      <c r="AD11" s="1">
        <f t="shared" si="5"/>
        <v>-99</v>
      </c>
      <c r="AE11" s="1">
        <f t="shared" si="6"/>
        <v>-99</v>
      </c>
      <c r="AF11">
        <f t="shared" si="7"/>
        <v>0.0714</v>
      </c>
      <c r="AG11">
        <f t="shared" si="8"/>
        <v>0</v>
      </c>
      <c r="AH11" s="1">
        <f t="shared" si="9"/>
        <v>-0.6895886805333336</v>
      </c>
      <c r="AI11">
        <v>-0.6298</v>
      </c>
      <c r="AJ11" s="1">
        <f t="shared" si="10"/>
        <v>-0.16510104320000002</v>
      </c>
      <c r="AK11" s="1">
        <f t="shared" si="11"/>
        <v>-0.08954065663999998</v>
      </c>
      <c r="AL11" s="1">
        <f t="shared" si="12"/>
        <v>-0.6753241792000001</v>
      </c>
      <c r="AM11" s="1">
        <f t="shared" si="13"/>
        <v>-99</v>
      </c>
      <c r="AN11" s="1">
        <f t="shared" si="14"/>
        <v>-99</v>
      </c>
      <c r="AO11" s="1">
        <f t="shared" si="15"/>
        <v>-99</v>
      </c>
      <c r="AP11" s="1">
        <f t="shared" si="16"/>
        <v>-99</v>
      </c>
      <c r="AQ11">
        <f t="shared" si="17"/>
        <v>-0.6298</v>
      </c>
      <c r="AR11">
        <f t="shared" si="18"/>
        <v>0</v>
      </c>
      <c r="AS11" s="1">
        <f t="shared" si="19"/>
        <v>-0.08954065663999998</v>
      </c>
      <c r="AT11">
        <v>0.282</v>
      </c>
      <c r="AU11" s="1">
        <f t="shared" si="20"/>
        <v>0.23900994048000002</v>
      </c>
      <c r="AV11" s="1">
        <f t="shared" si="21"/>
        <v>0.13171964415999998</v>
      </c>
      <c r="AW11" s="1">
        <f t="shared" si="22"/>
        <v>0.18785044480000002</v>
      </c>
      <c r="AX11" s="1">
        <f t="shared" si="23"/>
        <v>-99</v>
      </c>
      <c r="AY11" s="1">
        <f t="shared" si="24"/>
        <v>-99</v>
      </c>
      <c r="AZ11" s="1">
        <f t="shared" si="25"/>
        <v>-99</v>
      </c>
      <c r="BA11" s="1">
        <f t="shared" si="26"/>
        <v>-99</v>
      </c>
      <c r="BB11">
        <f t="shared" si="27"/>
        <v>0.282</v>
      </c>
      <c r="BC11">
        <f t="shared" si="28"/>
        <v>0</v>
      </c>
      <c r="BD11" s="1">
        <f t="shared" si="29"/>
        <v>0.13171964415999998</v>
      </c>
      <c r="BE11">
        <v>-0.5555</v>
      </c>
      <c r="BF11" s="1">
        <f t="shared" si="30"/>
        <v>-0.59813574528</v>
      </c>
      <c r="BG11" s="1">
        <f t="shared" si="31"/>
        <v>-0.8004829512533335</v>
      </c>
      <c r="BH11" s="1">
        <f t="shared" si="32"/>
        <v>0.3062286890666668</v>
      </c>
      <c r="BI11" s="1">
        <f t="shared" si="33"/>
        <v>-99</v>
      </c>
      <c r="BJ11" s="1">
        <f t="shared" si="34"/>
        <v>-99</v>
      </c>
      <c r="BK11" s="1">
        <f t="shared" si="35"/>
        <v>-99</v>
      </c>
      <c r="BL11" s="1">
        <f t="shared" si="36"/>
        <v>-99</v>
      </c>
      <c r="BM11">
        <f t="shared" si="37"/>
        <v>-0.5555</v>
      </c>
      <c r="BN11">
        <f t="shared" si="38"/>
        <v>0</v>
      </c>
      <c r="BO11" s="1">
        <f t="shared" si="39"/>
        <v>-0.8004829512533335</v>
      </c>
      <c r="BP11">
        <f t="shared" si="40"/>
        <v>0</v>
      </c>
      <c r="BQ11">
        <f t="shared" si="41"/>
        <v>0</v>
      </c>
      <c r="BR11">
        <f aca="true" t="shared" si="43" ref="BR11:BR18">IF(OR(AVERAGE(BL11,BA11,AP11,AE11)=-99,BQ11=1),0,1)</f>
        <v>0</v>
      </c>
    </row>
    <row r="12" spans="1:70" ht="12.75">
      <c r="A12">
        <v>56380</v>
      </c>
      <c r="B12" t="s">
        <v>23</v>
      </c>
      <c r="C12">
        <v>1</v>
      </c>
      <c r="D12" t="s">
        <v>24</v>
      </c>
      <c r="E12" t="s">
        <v>96</v>
      </c>
      <c r="F12">
        <v>20050913</v>
      </c>
      <c r="G12" t="s">
        <v>71</v>
      </c>
      <c r="H12" t="s">
        <v>39</v>
      </c>
      <c r="I12">
        <v>40.8</v>
      </c>
      <c r="J12">
        <v>58.1</v>
      </c>
      <c r="K12">
        <v>41.75</v>
      </c>
      <c r="L12">
        <v>-0.4701</v>
      </c>
      <c r="M12">
        <v>16.88</v>
      </c>
      <c r="N12">
        <v>-0.9459</v>
      </c>
      <c r="O12">
        <v>19.17</v>
      </c>
      <c r="P12">
        <v>0.3321</v>
      </c>
      <c r="Q12">
        <v>17.3</v>
      </c>
      <c r="R12">
        <v>-0.4907</v>
      </c>
      <c r="S12">
        <v>20070214</v>
      </c>
      <c r="T12" t="s">
        <v>29</v>
      </c>
      <c r="U12" t="s">
        <v>30</v>
      </c>
      <c r="V12" t="s">
        <v>31</v>
      </c>
      <c r="W12" t="s">
        <v>31</v>
      </c>
      <c r="X12">
        <v>-0.4701</v>
      </c>
      <c r="Y12" s="1">
        <f t="shared" si="0"/>
        <v>-0.4156809054720001</v>
      </c>
      <c r="Z12" s="1">
        <f t="shared" si="1"/>
        <v>-0.6456909444266669</v>
      </c>
      <c r="AA12" s="1">
        <f t="shared" si="2"/>
        <v>0.21948868053333354</v>
      </c>
      <c r="AB12" s="1">
        <f t="shared" si="3"/>
        <v>-99</v>
      </c>
      <c r="AC12" s="1">
        <f t="shared" si="4"/>
        <v>-99</v>
      </c>
      <c r="AD12" s="1">
        <f t="shared" si="5"/>
        <v>-99</v>
      </c>
      <c r="AE12" s="1">
        <f t="shared" si="6"/>
        <v>-99</v>
      </c>
      <c r="AF12">
        <f t="shared" si="7"/>
        <v>-0.4701</v>
      </c>
      <c r="AG12">
        <f t="shared" si="8"/>
        <v>0</v>
      </c>
      <c r="AH12" s="1">
        <f t="shared" si="9"/>
        <v>-0.6456909444266669</v>
      </c>
      <c r="AI12">
        <v>-0.9459</v>
      </c>
      <c r="AJ12" s="1">
        <f t="shared" si="10"/>
        <v>-0.32126083456000004</v>
      </c>
      <c r="AK12" s="1">
        <f t="shared" si="11"/>
        <v>-0.260812525312</v>
      </c>
      <c r="AL12" s="1">
        <f t="shared" si="12"/>
        <v>-0.85635934336</v>
      </c>
      <c r="AM12" s="1">
        <f t="shared" si="13"/>
        <v>-99</v>
      </c>
      <c r="AN12" s="1">
        <f t="shared" si="14"/>
        <v>-99</v>
      </c>
      <c r="AO12" s="1">
        <f t="shared" si="15"/>
        <v>-99</v>
      </c>
      <c r="AP12" s="1">
        <f t="shared" si="16"/>
        <v>-99</v>
      </c>
      <c r="AQ12">
        <f t="shared" si="17"/>
        <v>-0.9459</v>
      </c>
      <c r="AR12">
        <f t="shared" si="18"/>
        <v>0</v>
      </c>
      <c r="AS12" s="1">
        <f t="shared" si="19"/>
        <v>-0.260812525312</v>
      </c>
      <c r="AT12">
        <v>0.3321</v>
      </c>
      <c r="AU12" s="1">
        <f t="shared" si="20"/>
        <v>0.25762795238400005</v>
      </c>
      <c r="AV12" s="1">
        <f t="shared" si="21"/>
        <v>0.171795715328</v>
      </c>
      <c r="AW12" s="1">
        <f t="shared" si="22"/>
        <v>0.20038035584000002</v>
      </c>
      <c r="AX12" s="1">
        <f t="shared" si="23"/>
        <v>-99</v>
      </c>
      <c r="AY12" s="1">
        <f t="shared" si="24"/>
        <v>-99</v>
      </c>
      <c r="AZ12" s="1">
        <f t="shared" si="25"/>
        <v>-99</v>
      </c>
      <c r="BA12" s="1">
        <f t="shared" si="26"/>
        <v>-99</v>
      </c>
      <c r="BB12">
        <f t="shared" si="27"/>
        <v>0.3321</v>
      </c>
      <c r="BC12">
        <f t="shared" si="28"/>
        <v>0</v>
      </c>
      <c r="BD12" s="1">
        <f t="shared" si="29"/>
        <v>0.171795715328</v>
      </c>
      <c r="BE12">
        <v>-0.4907</v>
      </c>
      <c r="BF12" s="1">
        <f t="shared" si="30"/>
        <v>-0.576648596224</v>
      </c>
      <c r="BG12" s="1">
        <f t="shared" si="31"/>
        <v>-0.7385263610026668</v>
      </c>
      <c r="BH12" s="1">
        <f t="shared" si="32"/>
        <v>0.30978295125333344</v>
      </c>
      <c r="BI12" s="1">
        <f t="shared" si="33"/>
        <v>-99</v>
      </c>
      <c r="BJ12" s="1">
        <f t="shared" si="34"/>
        <v>-99</v>
      </c>
      <c r="BK12" s="1">
        <f t="shared" si="35"/>
        <v>-99</v>
      </c>
      <c r="BL12" s="1">
        <f t="shared" si="36"/>
        <v>-99</v>
      </c>
      <c r="BM12">
        <f t="shared" si="37"/>
        <v>-0.4907</v>
      </c>
      <c r="BN12">
        <f t="shared" si="38"/>
        <v>0</v>
      </c>
      <c r="BO12" s="1">
        <f t="shared" si="39"/>
        <v>-0.7385263610026668</v>
      </c>
      <c r="BP12">
        <f t="shared" si="40"/>
        <v>0</v>
      </c>
      <c r="BQ12">
        <f t="shared" si="41"/>
        <v>0</v>
      </c>
      <c r="BR12">
        <f t="shared" si="43"/>
        <v>0</v>
      </c>
    </row>
    <row r="13" spans="1:70" ht="12.75">
      <c r="A13">
        <v>56734</v>
      </c>
      <c r="B13" t="s">
        <v>23</v>
      </c>
      <c r="C13">
        <v>4</v>
      </c>
      <c r="D13" t="s">
        <v>24</v>
      </c>
      <c r="E13" t="s">
        <v>98</v>
      </c>
      <c r="F13">
        <v>20051022</v>
      </c>
      <c r="G13" t="s">
        <v>74</v>
      </c>
      <c r="H13" t="s">
        <v>39</v>
      </c>
      <c r="I13">
        <v>41.8</v>
      </c>
      <c r="J13">
        <v>64.1</v>
      </c>
      <c r="K13">
        <v>53.08</v>
      </c>
      <c r="L13">
        <v>0.9426</v>
      </c>
      <c r="M13">
        <v>17.21</v>
      </c>
      <c r="N13">
        <v>-0.8989</v>
      </c>
      <c r="O13">
        <v>15.42</v>
      </c>
      <c r="P13">
        <v>-0.2088</v>
      </c>
      <c r="Q13">
        <v>22.3</v>
      </c>
      <c r="R13">
        <v>-0.096</v>
      </c>
      <c r="S13">
        <v>20070214</v>
      </c>
      <c r="T13" t="s">
        <v>31</v>
      </c>
      <c r="U13" t="s">
        <v>31</v>
      </c>
      <c r="V13" t="s">
        <v>31</v>
      </c>
      <c r="W13" t="s">
        <v>31</v>
      </c>
      <c r="X13">
        <v>0.9426</v>
      </c>
      <c r="Y13" s="1">
        <f t="shared" si="0"/>
        <v>-0.14402472437760006</v>
      </c>
      <c r="Z13" s="1">
        <f t="shared" si="1"/>
        <v>-0.3280327555413335</v>
      </c>
      <c r="AA13" s="1">
        <f t="shared" si="2"/>
        <v>1.5882909444266669</v>
      </c>
      <c r="AB13" s="1">
        <f t="shared" si="3"/>
        <v>-99</v>
      </c>
      <c r="AC13" s="1">
        <f t="shared" si="4"/>
        <v>-99</v>
      </c>
      <c r="AD13" s="1">
        <f t="shared" si="5"/>
        <v>-99</v>
      </c>
      <c r="AE13" s="1">
        <f t="shared" si="6"/>
        <v>-99</v>
      </c>
      <c r="AF13">
        <f t="shared" si="7"/>
        <v>0.9426</v>
      </c>
      <c r="AG13">
        <f t="shared" si="8"/>
        <v>0</v>
      </c>
      <c r="AH13" s="1">
        <f t="shared" si="9"/>
        <v>-0.3280327555413335</v>
      </c>
      <c r="AI13">
        <v>-0.8989</v>
      </c>
      <c r="AJ13" s="1">
        <f t="shared" si="10"/>
        <v>-0.43678866764800006</v>
      </c>
      <c r="AK13" s="1">
        <f t="shared" si="11"/>
        <v>-0.38843002024960005</v>
      </c>
      <c r="AL13" s="1">
        <f t="shared" si="12"/>
        <v>-0.6380874746880001</v>
      </c>
      <c r="AM13" s="1">
        <f t="shared" si="13"/>
        <v>-99</v>
      </c>
      <c r="AN13" s="1">
        <f t="shared" si="14"/>
        <v>-99</v>
      </c>
      <c r="AO13" s="1">
        <f t="shared" si="15"/>
        <v>-99</v>
      </c>
      <c r="AP13" s="1">
        <f t="shared" si="16"/>
        <v>-99</v>
      </c>
      <c r="AQ13">
        <f t="shared" si="17"/>
        <v>-0.8989</v>
      </c>
      <c r="AR13">
        <f t="shared" si="18"/>
        <v>0</v>
      </c>
      <c r="AS13" s="1">
        <f t="shared" si="19"/>
        <v>-0.38843002024960005</v>
      </c>
      <c r="AT13">
        <v>-0.2088</v>
      </c>
      <c r="AU13" s="1">
        <f t="shared" si="20"/>
        <v>0.16434236190720003</v>
      </c>
      <c r="AV13" s="1">
        <f t="shared" si="21"/>
        <v>0.09567657226239999</v>
      </c>
      <c r="AW13" s="1">
        <f t="shared" si="22"/>
        <v>-0.380595715328</v>
      </c>
      <c r="AX13" s="1">
        <f t="shared" si="23"/>
        <v>-99</v>
      </c>
      <c r="AY13" s="1">
        <f t="shared" si="24"/>
        <v>-99</v>
      </c>
      <c r="AZ13" s="1">
        <f t="shared" si="25"/>
        <v>-99</v>
      </c>
      <c r="BA13" s="1">
        <f t="shared" si="26"/>
        <v>-99</v>
      </c>
      <c r="BB13">
        <f t="shared" si="27"/>
        <v>-0.2088</v>
      </c>
      <c r="BC13">
        <f t="shared" si="28"/>
        <v>0</v>
      </c>
      <c r="BD13" s="1">
        <f t="shared" si="29"/>
        <v>0.09567657226239999</v>
      </c>
      <c r="BE13">
        <v>-0.096</v>
      </c>
      <c r="BF13" s="1">
        <f t="shared" si="30"/>
        <v>-0.48051887697920004</v>
      </c>
      <c r="BG13" s="1">
        <f t="shared" si="31"/>
        <v>-0.6100210888021335</v>
      </c>
      <c r="BH13" s="1">
        <f t="shared" si="32"/>
        <v>0.6425263610026668</v>
      </c>
      <c r="BI13" s="1">
        <f t="shared" si="33"/>
        <v>-99</v>
      </c>
      <c r="BJ13" s="1">
        <f t="shared" si="34"/>
        <v>-99</v>
      </c>
      <c r="BK13" s="1">
        <f t="shared" si="35"/>
        <v>-99</v>
      </c>
      <c r="BL13" s="1">
        <f t="shared" si="36"/>
        <v>-99</v>
      </c>
      <c r="BM13">
        <f t="shared" si="37"/>
        <v>-0.096</v>
      </c>
      <c r="BN13">
        <f t="shared" si="38"/>
        <v>0</v>
      </c>
      <c r="BO13" s="1">
        <f t="shared" si="39"/>
        <v>-0.6100210888021335</v>
      </c>
      <c r="BP13">
        <f t="shared" si="40"/>
        <v>0</v>
      </c>
      <c r="BQ13">
        <f t="shared" si="41"/>
        <v>0</v>
      </c>
      <c r="BR13">
        <f t="shared" si="43"/>
        <v>0</v>
      </c>
    </row>
    <row r="14" spans="1:70" ht="12.75">
      <c r="A14">
        <v>59003</v>
      </c>
      <c r="B14" t="s">
        <v>23</v>
      </c>
      <c r="C14">
        <v>3</v>
      </c>
      <c r="D14" t="s">
        <v>24</v>
      </c>
      <c r="E14" t="s">
        <v>98</v>
      </c>
      <c r="F14">
        <v>20070313</v>
      </c>
      <c r="G14" t="s">
        <v>78</v>
      </c>
      <c r="H14">
        <v>831</v>
      </c>
      <c r="I14">
        <v>50.8</v>
      </c>
      <c r="J14">
        <v>87.2</v>
      </c>
      <c r="K14">
        <v>45.58</v>
      </c>
      <c r="L14">
        <v>0.0539</v>
      </c>
      <c r="M14">
        <v>25</v>
      </c>
      <c r="N14">
        <v>0.0013</v>
      </c>
      <c r="O14">
        <v>15.1</v>
      </c>
      <c r="P14">
        <v>-0.8793</v>
      </c>
      <c r="Q14">
        <v>36.4</v>
      </c>
      <c r="R14">
        <v>0.4116</v>
      </c>
      <c r="S14">
        <v>20080313</v>
      </c>
      <c r="T14" t="s">
        <v>31</v>
      </c>
      <c r="U14" t="s">
        <v>31</v>
      </c>
      <c r="V14" t="s">
        <v>31</v>
      </c>
      <c r="W14" t="s">
        <v>31</v>
      </c>
      <c r="X14">
        <v>0.0539</v>
      </c>
      <c r="Y14" s="1">
        <f t="shared" si="0"/>
        <v>-0.10443977950208005</v>
      </c>
      <c r="Z14" s="1">
        <f t="shared" si="1"/>
        <v>-0.2516462044330668</v>
      </c>
      <c r="AA14" s="1">
        <f t="shared" si="2"/>
        <v>0.3819327555413335</v>
      </c>
      <c r="AB14" s="1">
        <f t="shared" si="3"/>
        <v>-99</v>
      </c>
      <c r="AC14" s="1">
        <f t="shared" si="4"/>
        <v>-99</v>
      </c>
      <c r="AD14" s="1">
        <f t="shared" si="5"/>
        <v>-99</v>
      </c>
      <c r="AE14" s="1">
        <f t="shared" si="6"/>
        <v>-99</v>
      </c>
      <c r="AF14">
        <f t="shared" si="7"/>
        <v>0.0539</v>
      </c>
      <c r="AG14">
        <f t="shared" si="8"/>
        <v>0</v>
      </c>
      <c r="AH14" s="1">
        <f t="shared" si="9"/>
        <v>-0.2516462044330668</v>
      </c>
      <c r="AI14">
        <v>0.0013</v>
      </c>
      <c r="AJ14" s="1">
        <f t="shared" si="10"/>
        <v>-0.3491709341184001</v>
      </c>
      <c r="AK14" s="1">
        <f t="shared" si="11"/>
        <v>-0.3104840161996801</v>
      </c>
      <c r="AL14" s="1">
        <f t="shared" si="12"/>
        <v>0.3897300202496001</v>
      </c>
      <c r="AM14" s="1">
        <f t="shared" si="13"/>
        <v>-99</v>
      </c>
      <c r="AN14" s="1">
        <f t="shared" si="14"/>
        <v>-99</v>
      </c>
      <c r="AO14" s="1">
        <f t="shared" si="15"/>
        <v>-99</v>
      </c>
      <c r="AP14" s="1">
        <f t="shared" si="16"/>
        <v>-99</v>
      </c>
      <c r="AQ14">
        <f t="shared" si="17"/>
        <v>0.0013</v>
      </c>
      <c r="AR14">
        <f t="shared" si="18"/>
        <v>0</v>
      </c>
      <c r="AS14" s="1">
        <f t="shared" si="19"/>
        <v>-0.3104840161996801</v>
      </c>
      <c r="AT14">
        <v>-0.8793</v>
      </c>
      <c r="AU14" s="1">
        <f t="shared" si="20"/>
        <v>-0.04438611047423999</v>
      </c>
      <c r="AV14" s="1">
        <f t="shared" si="21"/>
        <v>-0.09931874219008002</v>
      </c>
      <c r="AW14" s="1">
        <f t="shared" si="22"/>
        <v>-0.9749765722624</v>
      </c>
      <c r="AX14" s="1">
        <f t="shared" si="23"/>
        <v>-99</v>
      </c>
      <c r="AY14" s="1">
        <f t="shared" si="24"/>
        <v>-99</v>
      </c>
      <c r="AZ14" s="1">
        <f t="shared" si="25"/>
        <v>-99</v>
      </c>
      <c r="BA14" s="1">
        <f t="shared" si="26"/>
        <v>-99</v>
      </c>
      <c r="BB14">
        <f t="shared" si="27"/>
        <v>-0.8793</v>
      </c>
      <c r="BC14">
        <f t="shared" si="28"/>
        <v>0</v>
      </c>
      <c r="BD14" s="1">
        <f t="shared" si="29"/>
        <v>-0.09931874219008002</v>
      </c>
      <c r="BE14">
        <v>0.4116</v>
      </c>
      <c r="BF14" s="1">
        <f t="shared" si="30"/>
        <v>-0.30209510158336006</v>
      </c>
      <c r="BG14" s="1">
        <f t="shared" si="31"/>
        <v>-0.40569687104170676</v>
      </c>
      <c r="BH14" s="1">
        <f t="shared" si="32"/>
        <v>1.0216210888021335</v>
      </c>
      <c r="BI14" s="1">
        <f t="shared" si="33"/>
        <v>-99</v>
      </c>
      <c r="BJ14" s="1">
        <f t="shared" si="34"/>
        <v>-99</v>
      </c>
      <c r="BK14" s="1">
        <f t="shared" si="35"/>
        <v>-99</v>
      </c>
      <c r="BL14" s="1">
        <f t="shared" si="36"/>
        <v>-99</v>
      </c>
      <c r="BM14">
        <f t="shared" si="37"/>
        <v>0.4116</v>
      </c>
      <c r="BN14">
        <f t="shared" si="38"/>
        <v>0</v>
      </c>
      <c r="BO14" s="1">
        <f t="shared" si="39"/>
        <v>-0.40569687104170676</v>
      </c>
      <c r="BP14">
        <f t="shared" si="40"/>
        <v>0</v>
      </c>
      <c r="BQ14">
        <f t="shared" si="41"/>
        <v>0</v>
      </c>
      <c r="BR14">
        <f t="shared" si="43"/>
        <v>0</v>
      </c>
    </row>
    <row r="15" spans="1:70" ht="12.75">
      <c r="A15">
        <v>62275</v>
      </c>
      <c r="B15" t="s">
        <v>23</v>
      </c>
      <c r="C15">
        <v>2</v>
      </c>
      <c r="D15" t="s">
        <v>24</v>
      </c>
      <c r="E15" t="s">
        <v>98</v>
      </c>
      <c r="F15">
        <v>20070316</v>
      </c>
      <c r="G15" t="s">
        <v>79</v>
      </c>
      <c r="H15">
        <v>831</v>
      </c>
      <c r="I15">
        <v>28.4</v>
      </c>
      <c r="J15">
        <v>61.2</v>
      </c>
      <c r="K15">
        <v>47.33</v>
      </c>
      <c r="L15">
        <v>0.2898</v>
      </c>
      <c r="M15">
        <v>21.58</v>
      </c>
      <c r="N15">
        <v>-0.4493</v>
      </c>
      <c r="O15">
        <v>15.58</v>
      </c>
      <c r="P15">
        <v>-0.7271</v>
      </c>
      <c r="Q15">
        <v>32.8</v>
      </c>
      <c r="R15">
        <v>-0.0089</v>
      </c>
      <c r="S15">
        <v>20080316</v>
      </c>
      <c r="T15" t="s">
        <v>31</v>
      </c>
      <c r="U15" t="s">
        <v>31</v>
      </c>
      <c r="V15" t="s">
        <v>31</v>
      </c>
      <c r="W15" t="s">
        <v>31</v>
      </c>
      <c r="X15">
        <v>0.2898</v>
      </c>
      <c r="Y15" s="1">
        <f t="shared" si="0"/>
        <v>-0.025591823601664045</v>
      </c>
      <c r="Z15" s="1">
        <f t="shared" si="1"/>
        <v>-0.14335696354645344</v>
      </c>
      <c r="AA15" s="1">
        <f t="shared" si="2"/>
        <v>0.5414462044330668</v>
      </c>
      <c r="AB15" s="1">
        <f t="shared" si="3"/>
        <v>-99</v>
      </c>
      <c r="AC15" s="1">
        <f t="shared" si="4"/>
        <v>-99</v>
      </c>
      <c r="AD15" s="1">
        <f t="shared" si="5"/>
        <v>-99</v>
      </c>
      <c r="AE15" s="1">
        <f t="shared" si="6"/>
        <v>-99</v>
      </c>
      <c r="AF15">
        <f t="shared" si="7"/>
        <v>0.2898</v>
      </c>
      <c r="AG15">
        <f t="shared" si="8"/>
        <v>0</v>
      </c>
      <c r="AH15" s="1">
        <f t="shared" si="9"/>
        <v>-0.14335696354645344</v>
      </c>
      <c r="AI15">
        <v>-0.4493</v>
      </c>
      <c r="AJ15" s="1">
        <f t="shared" si="10"/>
        <v>-0.3691967472947201</v>
      </c>
      <c r="AK15" s="1">
        <f t="shared" si="11"/>
        <v>-0.3382472129597441</v>
      </c>
      <c r="AL15" s="1">
        <f t="shared" si="12"/>
        <v>-0.1388159838003199</v>
      </c>
      <c r="AM15" s="1">
        <f t="shared" si="13"/>
        <v>-99</v>
      </c>
      <c r="AN15" s="1">
        <f t="shared" si="14"/>
        <v>-99</v>
      </c>
      <c r="AO15" s="1">
        <f t="shared" si="15"/>
        <v>-99</v>
      </c>
      <c r="AP15" s="1">
        <f t="shared" si="16"/>
        <v>-99</v>
      </c>
      <c r="AQ15">
        <f t="shared" si="17"/>
        <v>-0.4493</v>
      </c>
      <c r="AR15">
        <f t="shared" si="18"/>
        <v>0</v>
      </c>
      <c r="AS15" s="1">
        <f t="shared" si="19"/>
        <v>-0.3382472129597441</v>
      </c>
      <c r="AT15">
        <v>-0.7271</v>
      </c>
      <c r="AU15" s="1">
        <f t="shared" si="20"/>
        <v>-0.18092888837939197</v>
      </c>
      <c r="AV15" s="1">
        <f t="shared" si="21"/>
        <v>-0.22487499375206402</v>
      </c>
      <c r="AW15" s="1">
        <f t="shared" si="22"/>
        <v>-0.62778125780992</v>
      </c>
      <c r="AX15" s="1">
        <f t="shared" si="23"/>
        <v>-99</v>
      </c>
      <c r="AY15" s="1">
        <f t="shared" si="24"/>
        <v>-99</v>
      </c>
      <c r="AZ15" s="1">
        <f t="shared" si="25"/>
        <v>-99</v>
      </c>
      <c r="BA15" s="1">
        <f t="shared" si="26"/>
        <v>-99</v>
      </c>
      <c r="BB15">
        <f t="shared" si="27"/>
        <v>-0.7271</v>
      </c>
      <c r="BC15">
        <f t="shared" si="28"/>
        <v>0</v>
      </c>
      <c r="BD15" s="1">
        <f t="shared" si="29"/>
        <v>-0.22487499375206402</v>
      </c>
      <c r="BE15">
        <v>-0.0089</v>
      </c>
      <c r="BF15" s="1">
        <f t="shared" si="30"/>
        <v>-0.24345608126668805</v>
      </c>
      <c r="BG15" s="1">
        <f t="shared" si="31"/>
        <v>-0.32633749683336544</v>
      </c>
      <c r="BH15" s="1">
        <f t="shared" si="32"/>
        <v>0.39679687104170674</v>
      </c>
      <c r="BI15" s="1">
        <f t="shared" si="33"/>
        <v>-99</v>
      </c>
      <c r="BJ15" s="1">
        <f t="shared" si="34"/>
        <v>-99</v>
      </c>
      <c r="BK15" s="1">
        <f t="shared" si="35"/>
        <v>-99</v>
      </c>
      <c r="BL15" s="1">
        <f t="shared" si="36"/>
        <v>-99</v>
      </c>
      <c r="BM15">
        <f t="shared" si="37"/>
        <v>-0.0089</v>
      </c>
      <c r="BN15">
        <f t="shared" si="38"/>
        <v>0</v>
      </c>
      <c r="BO15" s="1">
        <f t="shared" si="39"/>
        <v>-0.32633749683336544</v>
      </c>
      <c r="BP15">
        <f t="shared" si="40"/>
        <v>0</v>
      </c>
      <c r="BQ15">
        <f t="shared" si="41"/>
        <v>0</v>
      </c>
      <c r="BR15">
        <f t="shared" si="43"/>
        <v>0</v>
      </c>
    </row>
    <row r="16" spans="1:70" ht="12.75">
      <c r="A16">
        <v>62592</v>
      </c>
      <c r="B16" t="s">
        <v>23</v>
      </c>
      <c r="C16">
        <v>1</v>
      </c>
      <c r="D16" t="s">
        <v>24</v>
      </c>
      <c r="E16" t="s">
        <v>98</v>
      </c>
      <c r="F16">
        <v>20070418</v>
      </c>
      <c r="G16" t="s">
        <v>81</v>
      </c>
      <c r="H16">
        <v>831</v>
      </c>
      <c r="I16">
        <v>30.6</v>
      </c>
      <c r="J16">
        <v>50.7</v>
      </c>
      <c r="K16">
        <v>46.83</v>
      </c>
      <c r="L16">
        <v>0.2224</v>
      </c>
      <c r="M16">
        <v>14</v>
      </c>
      <c r="N16">
        <v>-1.448</v>
      </c>
      <c r="O16">
        <v>12.9</v>
      </c>
      <c r="P16">
        <v>-1.6456</v>
      </c>
      <c r="Q16">
        <v>20.1</v>
      </c>
      <c r="R16">
        <v>-1.7174</v>
      </c>
      <c r="S16">
        <v>20080418</v>
      </c>
      <c r="T16" t="s">
        <v>31</v>
      </c>
      <c r="U16" t="s">
        <v>31</v>
      </c>
      <c r="V16" t="s">
        <v>31</v>
      </c>
      <c r="W16" t="s">
        <v>31</v>
      </c>
      <c r="X16">
        <v>0.2224</v>
      </c>
      <c r="Y16" s="1">
        <f t="shared" si="0"/>
        <v>0.02400654111866876</v>
      </c>
      <c r="Z16" s="1">
        <f t="shared" si="1"/>
        <v>-0.07020557083716275</v>
      </c>
      <c r="AA16" s="1">
        <f t="shared" si="2"/>
        <v>0.36575696354645343</v>
      </c>
      <c r="AB16" s="1">
        <f t="shared" si="3"/>
        <v>-99</v>
      </c>
      <c r="AC16" s="1">
        <f t="shared" si="4"/>
        <v>-99</v>
      </c>
      <c r="AD16" s="1">
        <f t="shared" si="5"/>
        <v>-99</v>
      </c>
      <c r="AE16" s="1">
        <f t="shared" si="6"/>
        <v>-99</v>
      </c>
      <c r="AF16">
        <f t="shared" si="7"/>
        <v>0.2224</v>
      </c>
      <c r="AG16">
        <f t="shared" si="8"/>
        <v>0</v>
      </c>
      <c r="AH16" s="1">
        <f t="shared" si="9"/>
        <v>-0.07020557083716275</v>
      </c>
      <c r="AI16">
        <v>-1.448</v>
      </c>
      <c r="AJ16" s="1">
        <f t="shared" si="10"/>
        <v>-0.584957397835776</v>
      </c>
      <c r="AK16" s="1">
        <f t="shared" si="11"/>
        <v>-0.5601977703677953</v>
      </c>
      <c r="AL16" s="1">
        <f t="shared" si="12"/>
        <v>-1.109752787040256</v>
      </c>
      <c r="AM16" s="1">
        <f t="shared" si="13"/>
        <v>-99</v>
      </c>
      <c r="AN16" s="1">
        <f t="shared" si="14"/>
        <v>-99</v>
      </c>
      <c r="AO16" s="1">
        <f t="shared" si="15"/>
        <v>-99</v>
      </c>
      <c r="AP16" s="1">
        <f t="shared" si="16"/>
        <v>-99</v>
      </c>
      <c r="AQ16">
        <f t="shared" si="17"/>
        <v>-1.448</v>
      </c>
      <c r="AR16">
        <f t="shared" si="18"/>
        <v>0</v>
      </c>
      <c r="AS16" s="1">
        <f t="shared" si="19"/>
        <v>-0.5601977703677953</v>
      </c>
      <c r="AT16">
        <v>-1.6456</v>
      </c>
      <c r="AU16" s="1">
        <f t="shared" si="20"/>
        <v>-0.4738631107035136</v>
      </c>
      <c r="AV16" s="1">
        <f t="shared" si="21"/>
        <v>-0.5090199950016512</v>
      </c>
      <c r="AW16" s="1">
        <f t="shared" si="22"/>
        <v>-1.420725006247936</v>
      </c>
      <c r="AX16" s="1">
        <f t="shared" si="23"/>
        <v>-99</v>
      </c>
      <c r="AY16" s="1">
        <f t="shared" si="24"/>
        <v>-99</v>
      </c>
      <c r="AZ16" s="1">
        <f t="shared" si="25"/>
        <v>-99</v>
      </c>
      <c r="BA16" s="1">
        <f t="shared" si="26"/>
        <v>-99</v>
      </c>
      <c r="BB16">
        <f t="shared" si="27"/>
        <v>-1.6456</v>
      </c>
      <c r="BC16">
        <f t="shared" si="28"/>
        <v>0</v>
      </c>
      <c r="BD16" s="1">
        <f t="shared" si="29"/>
        <v>-0.5090199950016512</v>
      </c>
      <c r="BE16">
        <v>-1.7174</v>
      </c>
      <c r="BF16" s="1">
        <f t="shared" si="30"/>
        <v>-0.5382448650133504</v>
      </c>
      <c r="BG16" s="1">
        <f t="shared" si="31"/>
        <v>-0.6045499974666924</v>
      </c>
      <c r="BH16" s="1">
        <f t="shared" si="32"/>
        <v>-1.3910625031666346</v>
      </c>
      <c r="BI16" s="1">
        <f t="shared" si="33"/>
        <v>-99</v>
      </c>
      <c r="BJ16" s="1">
        <f t="shared" si="34"/>
        <v>-99</v>
      </c>
      <c r="BK16" s="1">
        <f t="shared" si="35"/>
        <v>-99</v>
      </c>
      <c r="BL16" s="1">
        <f t="shared" si="36"/>
        <v>-99</v>
      </c>
      <c r="BM16">
        <f t="shared" si="37"/>
        <v>-1.7174</v>
      </c>
      <c r="BN16">
        <f t="shared" si="38"/>
        <v>0</v>
      </c>
      <c r="BO16" s="1">
        <f t="shared" si="39"/>
        <v>-0.6045499974666924</v>
      </c>
      <c r="BP16">
        <f t="shared" si="40"/>
        <v>0</v>
      </c>
      <c r="BQ16">
        <f t="shared" si="41"/>
        <v>0</v>
      </c>
      <c r="BR16">
        <f t="shared" si="43"/>
        <v>0</v>
      </c>
    </row>
    <row r="17" spans="1:70" ht="12.75">
      <c r="A17">
        <v>66764</v>
      </c>
      <c r="B17" t="s">
        <v>23</v>
      </c>
      <c r="C17">
        <v>2</v>
      </c>
      <c r="D17" t="s">
        <v>24</v>
      </c>
      <c r="E17" t="s">
        <v>98</v>
      </c>
      <c r="F17">
        <v>20080510</v>
      </c>
      <c r="G17" t="s">
        <v>83</v>
      </c>
      <c r="H17" t="s">
        <v>84</v>
      </c>
      <c r="I17">
        <v>55.6</v>
      </c>
      <c r="J17">
        <v>84.6</v>
      </c>
      <c r="K17">
        <v>49.12</v>
      </c>
      <c r="L17">
        <v>0.5254</v>
      </c>
      <c r="M17">
        <v>21.54</v>
      </c>
      <c r="N17">
        <v>-0.0418</v>
      </c>
      <c r="O17">
        <v>26.79</v>
      </c>
      <c r="P17">
        <v>1.3973</v>
      </c>
      <c r="Q17">
        <v>29</v>
      </c>
      <c r="R17">
        <v>-0.1733</v>
      </c>
      <c r="S17">
        <v>20090510</v>
      </c>
      <c r="T17" t="s">
        <v>31</v>
      </c>
      <c r="U17" t="s">
        <v>31</v>
      </c>
      <c r="V17" t="s">
        <v>31</v>
      </c>
      <c r="W17" t="s">
        <v>31</v>
      </c>
      <c r="X17">
        <v>0.5254</v>
      </c>
      <c r="Y17" s="1">
        <f t="shared" si="0"/>
        <v>0.12428523289493501</v>
      </c>
      <c r="Z17" s="1">
        <f t="shared" si="1"/>
        <v>0.0489155433302698</v>
      </c>
      <c r="AA17" s="1">
        <f t="shared" si="2"/>
        <v>0.5956055708371627</v>
      </c>
      <c r="AB17" s="1">
        <f t="shared" si="3"/>
        <v>-99</v>
      </c>
      <c r="AC17" s="1">
        <f t="shared" si="4"/>
        <v>-99</v>
      </c>
      <c r="AD17" s="1">
        <f t="shared" si="5"/>
        <v>-99</v>
      </c>
      <c r="AE17" s="1">
        <f t="shared" si="6"/>
        <v>-99</v>
      </c>
      <c r="AF17">
        <f t="shared" si="7"/>
        <v>0.5254</v>
      </c>
      <c r="AG17">
        <f t="shared" si="8"/>
        <v>0</v>
      </c>
      <c r="AH17" s="1">
        <f t="shared" si="9"/>
        <v>0.0489155433302698</v>
      </c>
      <c r="AI17">
        <v>-0.0418</v>
      </c>
      <c r="AJ17" s="1">
        <f t="shared" si="10"/>
        <v>-0.47632591826862086</v>
      </c>
      <c r="AK17" s="1">
        <f t="shared" si="11"/>
        <v>-0.4565182162942362</v>
      </c>
      <c r="AL17" s="1">
        <f t="shared" si="12"/>
        <v>0.5183977703677953</v>
      </c>
      <c r="AM17" s="1">
        <f t="shared" si="13"/>
        <v>-99</v>
      </c>
      <c r="AN17" s="1">
        <f t="shared" si="14"/>
        <v>-99</v>
      </c>
      <c r="AO17" s="1">
        <f t="shared" si="15"/>
        <v>-99</v>
      </c>
      <c r="AP17" s="1">
        <f t="shared" si="16"/>
        <v>-99</v>
      </c>
      <c r="AQ17">
        <f t="shared" si="17"/>
        <v>-0.0418</v>
      </c>
      <c r="AR17">
        <f t="shared" si="18"/>
        <v>0</v>
      </c>
      <c r="AS17" s="1">
        <f t="shared" si="19"/>
        <v>-0.4565182162942362</v>
      </c>
      <c r="AT17">
        <v>1.3973</v>
      </c>
      <c r="AU17" s="1">
        <f t="shared" si="20"/>
        <v>-0.09963048856281093</v>
      </c>
      <c r="AV17" s="1">
        <f t="shared" si="21"/>
        <v>-0.12775599600132098</v>
      </c>
      <c r="AW17" s="1">
        <f t="shared" si="22"/>
        <v>1.9063199950016512</v>
      </c>
      <c r="AX17" s="1">
        <f t="shared" si="23"/>
        <v>-99</v>
      </c>
      <c r="AY17" s="1">
        <f t="shared" si="24"/>
        <v>-99</v>
      </c>
      <c r="AZ17" s="1">
        <f t="shared" si="25"/>
        <v>-99</v>
      </c>
      <c r="BA17" s="1">
        <f t="shared" si="26"/>
        <v>1.9063199950016512</v>
      </c>
      <c r="BB17">
        <f t="shared" si="27"/>
        <v>1.3973</v>
      </c>
      <c r="BC17">
        <f t="shared" si="28"/>
        <v>0</v>
      </c>
      <c r="BD17" s="1">
        <f t="shared" si="29"/>
        <v>-0.12775599600132098</v>
      </c>
      <c r="BE17">
        <v>-0.1733</v>
      </c>
      <c r="BF17" s="1">
        <f t="shared" si="30"/>
        <v>-0.4652558920106804</v>
      </c>
      <c r="BG17" s="1">
        <f t="shared" si="31"/>
        <v>-0.5182999979733539</v>
      </c>
      <c r="BH17" s="1">
        <f t="shared" si="32"/>
        <v>0.43124999746669235</v>
      </c>
      <c r="BI17" s="1">
        <f t="shared" si="33"/>
        <v>-99</v>
      </c>
      <c r="BJ17" s="1">
        <f t="shared" si="34"/>
        <v>-99</v>
      </c>
      <c r="BK17" s="1">
        <f t="shared" si="35"/>
        <v>-99</v>
      </c>
      <c r="BL17" s="1">
        <f t="shared" si="36"/>
        <v>-99</v>
      </c>
      <c r="BM17">
        <f t="shared" si="37"/>
        <v>-0.1733</v>
      </c>
      <c r="BN17">
        <f t="shared" si="38"/>
        <v>0</v>
      </c>
      <c r="BO17" s="1">
        <f t="shared" si="39"/>
        <v>-0.5182999979733539</v>
      </c>
      <c r="BP17">
        <f t="shared" si="40"/>
        <v>0</v>
      </c>
      <c r="BQ17">
        <f t="shared" si="41"/>
        <v>0</v>
      </c>
      <c r="BR17">
        <f t="shared" si="43"/>
        <v>1</v>
      </c>
    </row>
    <row r="18" spans="1:70" ht="12.75">
      <c r="A18">
        <v>66885</v>
      </c>
      <c r="B18" t="s">
        <v>23</v>
      </c>
      <c r="C18">
        <v>2</v>
      </c>
      <c r="D18" t="s">
        <v>24</v>
      </c>
      <c r="E18" t="s">
        <v>98</v>
      </c>
      <c r="F18">
        <v>20090913</v>
      </c>
      <c r="G18" t="s">
        <v>87</v>
      </c>
      <c r="H18" t="s">
        <v>84</v>
      </c>
      <c r="I18">
        <v>44.8</v>
      </c>
      <c r="J18">
        <v>79.2</v>
      </c>
      <c r="K18">
        <v>50.17</v>
      </c>
      <c r="L18">
        <v>0.7034</v>
      </c>
      <c r="M18">
        <v>23.25</v>
      </c>
      <c r="N18">
        <v>0.1749</v>
      </c>
      <c r="O18">
        <v>20.17</v>
      </c>
      <c r="P18">
        <v>0.4186</v>
      </c>
      <c r="Q18">
        <v>34.4</v>
      </c>
      <c r="R18">
        <v>0.4989</v>
      </c>
      <c r="S18">
        <v>20100913</v>
      </c>
      <c r="T18" t="s">
        <v>31</v>
      </c>
      <c r="U18" t="s">
        <v>31</v>
      </c>
      <c r="V18" t="s">
        <v>31</v>
      </c>
      <c r="W18" t="s">
        <v>31</v>
      </c>
      <c r="X18">
        <v>0.7034</v>
      </c>
      <c r="Y18" s="1">
        <f t="shared" si="0"/>
        <v>0.24010818631594802</v>
      </c>
      <c r="Z18" s="1">
        <f>IF($B17&lt;&gt;$B18,Z$2*X18+(1-Z$2)*AVERAGE(X18:X19),IF(AG17=1,AH18,Z$2*X18+(1-Z$2)*Z17))</f>
        <v>0.17981243466421584</v>
      </c>
      <c r="AA18" s="1">
        <f>IF($B18&lt;&gt;$B17,X18-AVERAGE(X18:X19),X18-Z17)</f>
        <v>0.6544844566697302</v>
      </c>
      <c r="AB18" s="1">
        <f t="shared" si="3"/>
        <v>-99</v>
      </c>
      <c r="AC18" s="1">
        <f t="shared" si="4"/>
        <v>-99</v>
      </c>
      <c r="AD18" s="1">
        <f t="shared" si="5"/>
        <v>-99</v>
      </c>
      <c r="AE18" s="1">
        <f t="shared" si="6"/>
        <v>-99</v>
      </c>
      <c r="AF18">
        <f t="shared" si="7"/>
        <v>0.7034</v>
      </c>
      <c r="AG18">
        <f t="shared" si="8"/>
        <v>0</v>
      </c>
      <c r="AH18" s="1">
        <f>IF($B18&lt;&gt;$B17,AH$2*AF18+(1-AH$2)*AVERAGE(X18:X19),AH$2*AF18+(1-AH$2)*AH17)</f>
        <v>0.17981243466421584</v>
      </c>
      <c r="AI18">
        <v>0.1749</v>
      </c>
      <c r="AJ18" s="1">
        <f t="shared" si="10"/>
        <v>-0.3460807346148967</v>
      </c>
      <c r="AK18" s="1">
        <f>IF($B17&lt;&gt;$B18,AK$2*AI18+(1-AK$2)*AVERAGE(AI18:AI19),IF(AR17=1,AS18,AK$2*AI18+(1-AK$2)*AK17))</f>
        <v>-0.330234573035389</v>
      </c>
      <c r="AL18" s="1">
        <f>IF($B18&lt;&gt;$B17,AI18-AVERAGE(AI18:AI19),AI18-AK17)</f>
        <v>0.6314182162942362</v>
      </c>
      <c r="AM18" s="1">
        <f t="shared" si="13"/>
        <v>-99</v>
      </c>
      <c r="AN18" s="1">
        <f t="shared" si="14"/>
        <v>-99</v>
      </c>
      <c r="AO18" s="1">
        <f t="shared" si="15"/>
        <v>-99</v>
      </c>
      <c r="AP18" s="1">
        <f t="shared" si="16"/>
        <v>-99</v>
      </c>
      <c r="AQ18">
        <f t="shared" si="17"/>
        <v>0.1749</v>
      </c>
      <c r="AR18">
        <f t="shared" si="18"/>
        <v>0</v>
      </c>
      <c r="AS18" s="1">
        <f>IF($B18&lt;&gt;$B17,AS$2*AQ18+(1-AS$2)*AVERAGE(AI18:AI19),AS$2*AQ18+(1-AS$2)*AS17)</f>
        <v>-0.330234573035389</v>
      </c>
      <c r="AT18">
        <v>0.4186</v>
      </c>
      <c r="AU18" s="1">
        <f t="shared" si="20"/>
        <v>0.00401560914975127</v>
      </c>
      <c r="AV18" s="1">
        <f>IF($B17&lt;&gt;$B18,AV$2*AT18+(1-AV$2)*AVERAGE(AT18:AT19),IF(BC17=1,BD18,AV$2*AT18+(1-AV$2)*AV17))</f>
        <v>-0.018484796801056774</v>
      </c>
      <c r="AW18" s="1">
        <f>IF($B18&lt;&gt;$B17,AT18-AVERAGE(AT18:AT19),AT18-AV17)</f>
        <v>0.546355996001321</v>
      </c>
      <c r="AX18" s="1">
        <f t="shared" si="23"/>
        <v>-99</v>
      </c>
      <c r="AY18" s="1">
        <f t="shared" si="24"/>
        <v>-99</v>
      </c>
      <c r="AZ18" s="1">
        <f t="shared" si="25"/>
        <v>-99</v>
      </c>
      <c r="BA18" s="1">
        <f t="shared" si="26"/>
        <v>-99</v>
      </c>
      <c r="BB18">
        <f t="shared" si="27"/>
        <v>0.4186</v>
      </c>
      <c r="BC18">
        <f t="shared" si="28"/>
        <v>0</v>
      </c>
      <c r="BD18" s="1">
        <f>IF($B18&lt;&gt;$B17,BD$2*BB18+(1-BD$2)*AVERAGE(AT18:AT19),BD$2*BB18+(1-BD$2)*BD17)</f>
        <v>-0.018484796801056774</v>
      </c>
      <c r="BE18">
        <v>0.4989</v>
      </c>
      <c r="BF18" s="1">
        <f t="shared" si="30"/>
        <v>-0.27242471360854437</v>
      </c>
      <c r="BG18" s="1">
        <f>IF($B17&lt;&gt;$B18,BG$2*BE18+(1-BG$2)*AVERAGE(BE18:BE19),IF(BN17=1,BO18,BG$2*BE18+(1-BG$2)*BG17))</f>
        <v>-0.31485999837868317</v>
      </c>
      <c r="BH18" s="1">
        <f>IF($B18&lt;&gt;$B17,BE18-AVERAGE(BE18:BE19),BE18-BG17)</f>
        <v>1.017199997973354</v>
      </c>
      <c r="BI18" s="1">
        <f t="shared" si="33"/>
        <v>-99</v>
      </c>
      <c r="BJ18" s="1">
        <f t="shared" si="34"/>
        <v>-99</v>
      </c>
      <c r="BK18" s="1">
        <f t="shared" si="35"/>
        <v>-99</v>
      </c>
      <c r="BL18" s="1">
        <f t="shared" si="36"/>
        <v>-99</v>
      </c>
      <c r="BM18">
        <f t="shared" si="37"/>
        <v>0.4989</v>
      </c>
      <c r="BN18">
        <f t="shared" si="38"/>
        <v>0</v>
      </c>
      <c r="BO18" s="1">
        <f>IF($B18&lt;&gt;$B17,BO$2*BM18+(1-BO$2)*AVERAGE(BE18:BE19),BO$2*BM18+(1-BO$2)*BO17)</f>
        <v>-0.31485999837868317</v>
      </c>
      <c r="BP18">
        <f t="shared" si="40"/>
        <v>0</v>
      </c>
      <c r="BQ18">
        <f t="shared" si="41"/>
        <v>0</v>
      </c>
      <c r="BR18">
        <f t="shared" si="43"/>
        <v>0</v>
      </c>
    </row>
    <row r="19" spans="25:67" ht="12.75">
      <c r="Y19" s="1"/>
      <c r="Z19" s="1"/>
      <c r="AA19" s="1"/>
      <c r="AB19" s="1"/>
      <c r="AC19" s="1"/>
      <c r="AD19" s="1"/>
      <c r="AE19" s="1"/>
      <c r="AH19" s="1"/>
      <c r="AJ19" s="1"/>
      <c r="AK19" s="1"/>
      <c r="AL19" s="1"/>
      <c r="AM19" s="1"/>
      <c r="AN19" s="1"/>
      <c r="AO19" s="1"/>
      <c r="AP19" s="1"/>
      <c r="AS19" s="1"/>
      <c r="AU19" s="1"/>
      <c r="AV19" s="1"/>
      <c r="AW19" s="1"/>
      <c r="AX19" s="1"/>
      <c r="AY19" s="1"/>
      <c r="AZ19" s="1"/>
      <c r="BA19" s="1"/>
      <c r="BD19" s="1"/>
      <c r="BF19" s="1"/>
      <c r="BG19" s="1"/>
      <c r="BH19" s="1"/>
      <c r="BI19" s="1"/>
      <c r="BJ19" s="1"/>
      <c r="BK19" s="1"/>
      <c r="BL19" s="1"/>
      <c r="BO19" s="1"/>
    </row>
  </sheetData>
  <conditionalFormatting sqref="AB5:AE19 AM5:AP19 AX5:BA19 BI5:BL19">
    <cfRule type="cellIs" priority="1" dxfId="0" operator="notEqual" stopIfTrue="1">
      <formula>-99</formula>
    </cfRule>
  </conditionalFormatting>
  <conditionalFormatting sqref="AA5:AA19 AL5:AL19 AW5:AW19 BH5:BH19">
    <cfRule type="cellIs" priority="2" dxfId="0" operator="notBetween" stopIfTrue="1">
      <formula>2.066</formula>
      <formula>-2.066</formula>
    </cfRule>
    <cfRule type="cellIs" priority="3" dxfId="1" operator="notBetween" stopIfTrue="1">
      <formula>1.734</formula>
      <formula>-1.734</formula>
    </cfRule>
  </conditionalFormatting>
  <conditionalFormatting sqref="E5:E19">
    <cfRule type="cellIs" priority="4" dxfId="1" operator="equal" stopIfTrue="1">
      <formula>"OC"</formula>
    </cfRule>
    <cfRule type="cellIs" priority="5" dxfId="1" operator="equal" stopIfTrue="1">
      <formula>"OO"</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R10"/>
  <sheetViews>
    <sheetView workbookViewId="0" topLeftCell="AN1">
      <pane ySplit="4" topLeftCell="BM5" activePane="bottomLeft" state="frozen"/>
      <selection pane="topLeft" activeCell="J1" sqref="J1"/>
      <selection pane="bottomLeft" activeCell="AK11" sqref="AK11"/>
    </sheetView>
  </sheetViews>
  <sheetFormatPr defaultColWidth="9.140625" defaultRowHeight="12.75"/>
  <cols>
    <col min="1" max="1" width="10.7109375" style="0" bestFit="1" customWidth="1"/>
    <col min="2" max="2" width="10.28125" style="0" bestFit="1" customWidth="1"/>
    <col min="3" max="3" width="10.421875" style="0" bestFit="1" customWidth="1"/>
    <col min="4" max="4" width="9.28125" style="0" bestFit="1" customWidth="1"/>
    <col min="5" max="5" width="7.7109375" style="0" bestFit="1" customWidth="1"/>
    <col min="6" max="6" width="11.00390625" style="0" bestFit="1" customWidth="1"/>
    <col min="7" max="7" width="10.421875" style="0" bestFit="1" customWidth="1"/>
    <col min="8" max="8" width="8.00390625" style="0" bestFit="1" customWidth="1"/>
    <col min="9" max="10" width="10.140625" style="0" bestFit="1" customWidth="1"/>
    <col min="11" max="11" width="8.00390625" style="0" bestFit="1" customWidth="1"/>
    <col min="12" max="12" width="8.00390625" style="0" customWidth="1"/>
    <col min="13" max="13" width="7.7109375" style="0" bestFit="1" customWidth="1"/>
    <col min="14" max="14" width="8.00390625" style="0" bestFit="1" customWidth="1"/>
    <col min="15" max="15" width="8.28125" style="0" bestFit="1" customWidth="1"/>
    <col min="16" max="16" width="8.7109375" style="0" bestFit="1" customWidth="1"/>
    <col min="17" max="17" width="7.57421875" style="0" bestFit="1" customWidth="1"/>
    <col min="18" max="18" width="7.8515625" style="0" bestFit="1" customWidth="1"/>
    <col min="19" max="19" width="11.140625" style="0" bestFit="1" customWidth="1"/>
    <col min="20" max="20" width="10.28125" style="0" bestFit="1" customWidth="1"/>
    <col min="21" max="21" width="9.28125" style="0" bestFit="1" customWidth="1"/>
    <col min="23" max="23" width="10.140625" style="0" bestFit="1" customWidth="1"/>
  </cols>
  <sheetData>
    <row r="1" spans="68:69" ht="12.75">
      <c r="BP1">
        <f>SUM(BP5:BP10)</f>
        <v>0</v>
      </c>
      <c r="BQ1">
        <f>SUM(BQ5:BQ10)</f>
        <v>0</v>
      </c>
    </row>
    <row r="2" spans="25:67" ht="12.75">
      <c r="Y2" s="3">
        <v>0.2</v>
      </c>
      <c r="Z2" s="3">
        <v>0.2</v>
      </c>
      <c r="AC2" s="4">
        <v>2</v>
      </c>
      <c r="AD2" s="3">
        <v>2.066</v>
      </c>
      <c r="AE2" s="3">
        <v>1.734</v>
      </c>
      <c r="AF2" s="3">
        <v>2.066</v>
      </c>
      <c r="AH2" s="3">
        <v>0.2</v>
      </c>
      <c r="AJ2" s="2">
        <f>Y2</f>
        <v>0.2</v>
      </c>
      <c r="AK2" s="2">
        <f>Z2</f>
        <v>0.2</v>
      </c>
      <c r="AN2" s="2">
        <f>AC2</f>
        <v>2</v>
      </c>
      <c r="AO2" s="2">
        <f>AD2</f>
        <v>2.066</v>
      </c>
      <c r="AP2" s="2">
        <f>AE2</f>
        <v>1.734</v>
      </c>
      <c r="AQ2" s="2">
        <f>AF2</f>
        <v>2.066</v>
      </c>
      <c r="AS2" s="2">
        <f>AH2</f>
        <v>0.2</v>
      </c>
      <c r="AU2" s="2">
        <f>AJ2</f>
        <v>0.2</v>
      </c>
      <c r="AV2" s="2">
        <f>AK2</f>
        <v>0.2</v>
      </c>
      <c r="AY2" s="2">
        <f>AN2</f>
        <v>2</v>
      </c>
      <c r="AZ2" s="2">
        <f>AO2</f>
        <v>2.066</v>
      </c>
      <c r="BA2" s="2">
        <f>AP2</f>
        <v>1.734</v>
      </c>
      <c r="BB2" s="2">
        <f>AQ2</f>
        <v>2.066</v>
      </c>
      <c r="BD2" s="2">
        <f>AS2</f>
        <v>0.2</v>
      </c>
      <c r="BF2" s="2">
        <f>AU2</f>
        <v>0.2</v>
      </c>
      <c r="BG2" s="2">
        <f>AV2</f>
        <v>0.2</v>
      </c>
      <c r="BJ2" s="2">
        <f>AY2</f>
        <v>2</v>
      </c>
      <c r="BK2" s="2">
        <f>AZ2</f>
        <v>2.066</v>
      </c>
      <c r="BL2" s="2">
        <f>BA2</f>
        <v>1.734</v>
      </c>
      <c r="BM2" s="2">
        <f>BB2</f>
        <v>2.066</v>
      </c>
      <c r="BO2" s="2">
        <f>BD2</f>
        <v>0.2</v>
      </c>
    </row>
    <row r="4" spans="1:70" ht="39">
      <c r="A4" s="5" t="s">
        <v>0</v>
      </c>
      <c r="B4" s="5" t="s">
        <v>1</v>
      </c>
      <c r="C4" s="5" t="s">
        <v>2</v>
      </c>
      <c r="D4" s="5" t="s">
        <v>3</v>
      </c>
      <c r="E4" s="5" t="s">
        <v>4</v>
      </c>
      <c r="F4" s="5" t="s">
        <v>5</v>
      </c>
      <c r="G4" s="5" t="s">
        <v>6</v>
      </c>
      <c r="H4" s="5" t="s">
        <v>7</v>
      </c>
      <c r="I4" s="5" t="s">
        <v>8</v>
      </c>
      <c r="J4" s="5" t="s">
        <v>9</v>
      </c>
      <c r="K4" s="5" t="s">
        <v>10</v>
      </c>
      <c r="L4" s="5" t="s">
        <v>11</v>
      </c>
      <c r="M4" s="5" t="s">
        <v>12</v>
      </c>
      <c r="N4" s="5" t="s">
        <v>13</v>
      </c>
      <c r="O4" s="5" t="s">
        <v>14</v>
      </c>
      <c r="P4" s="5" t="s">
        <v>15</v>
      </c>
      <c r="Q4" s="5" t="s">
        <v>16</v>
      </c>
      <c r="R4" s="5" t="s">
        <v>17</v>
      </c>
      <c r="S4" s="5" t="s">
        <v>18</v>
      </c>
      <c r="T4" s="5" t="s">
        <v>19</v>
      </c>
      <c r="U4" s="5" t="s">
        <v>20</v>
      </c>
      <c r="V4" s="5" t="s">
        <v>21</v>
      </c>
      <c r="W4" s="5" t="s">
        <v>22</v>
      </c>
      <c r="X4" s="5" t="s">
        <v>11</v>
      </c>
      <c r="Y4" s="5" t="s">
        <v>90</v>
      </c>
      <c r="Z4" s="5" t="s">
        <v>91</v>
      </c>
      <c r="AA4" s="5" t="s">
        <v>93</v>
      </c>
      <c r="AB4" s="5" t="s">
        <v>92</v>
      </c>
      <c r="AC4" s="5" t="s">
        <v>100</v>
      </c>
      <c r="AD4" s="5" t="s">
        <v>101</v>
      </c>
      <c r="AE4" s="5" t="s">
        <v>102</v>
      </c>
      <c r="AF4" s="5" t="s">
        <v>92</v>
      </c>
      <c r="AG4" s="5" t="s">
        <v>95</v>
      </c>
      <c r="AH4" s="5" t="s">
        <v>94</v>
      </c>
      <c r="AI4" s="5" t="s">
        <v>13</v>
      </c>
      <c r="AJ4" s="5" t="s">
        <v>121</v>
      </c>
      <c r="AK4" s="5" t="s">
        <v>122</v>
      </c>
      <c r="AL4" s="5" t="s">
        <v>123</v>
      </c>
      <c r="AM4" s="5" t="s">
        <v>124</v>
      </c>
      <c r="AN4" s="5" t="s">
        <v>125</v>
      </c>
      <c r="AO4" s="5" t="s">
        <v>126</v>
      </c>
      <c r="AP4" s="5" t="s">
        <v>127</v>
      </c>
      <c r="AQ4" s="5" t="s">
        <v>124</v>
      </c>
      <c r="AR4" s="5" t="s">
        <v>95</v>
      </c>
      <c r="AS4" s="5" t="s">
        <v>94</v>
      </c>
      <c r="AT4" s="5" t="s">
        <v>15</v>
      </c>
      <c r="AU4" s="5" t="s">
        <v>105</v>
      </c>
      <c r="AV4" s="5" t="s">
        <v>106</v>
      </c>
      <c r="AW4" s="5" t="s">
        <v>107</v>
      </c>
      <c r="AX4" s="5" t="s">
        <v>108</v>
      </c>
      <c r="AY4" s="5" t="s">
        <v>109</v>
      </c>
      <c r="AZ4" s="5" t="s">
        <v>110</v>
      </c>
      <c r="BA4" s="5" t="s">
        <v>111</v>
      </c>
      <c r="BB4" s="5" t="s">
        <v>108</v>
      </c>
      <c r="BC4" s="5" t="s">
        <v>95</v>
      </c>
      <c r="BD4" s="5" t="s">
        <v>112</v>
      </c>
      <c r="BE4" s="5" t="s">
        <v>17</v>
      </c>
      <c r="BF4" s="5" t="s">
        <v>113</v>
      </c>
      <c r="BG4" s="5" t="s">
        <v>114</v>
      </c>
      <c r="BH4" s="5" t="s">
        <v>115</v>
      </c>
      <c r="BI4" s="5" t="s">
        <v>116</v>
      </c>
      <c r="BJ4" s="5" t="s">
        <v>117</v>
      </c>
      <c r="BK4" s="5" t="s">
        <v>118</v>
      </c>
      <c r="BL4" s="5" t="s">
        <v>119</v>
      </c>
      <c r="BM4" s="5" t="s">
        <v>116</v>
      </c>
      <c r="BN4" s="5" t="s">
        <v>95</v>
      </c>
      <c r="BO4" s="5" t="s">
        <v>120</v>
      </c>
      <c r="BP4" s="5" t="s">
        <v>103</v>
      </c>
      <c r="BQ4" s="5" t="s">
        <v>104</v>
      </c>
      <c r="BR4" s="5" t="s">
        <v>131</v>
      </c>
    </row>
    <row r="5" spans="25:67" ht="12.75">
      <c r="Y5" s="1"/>
      <c r="Z5" s="1"/>
      <c r="AA5" s="1"/>
      <c r="AB5" s="1"/>
      <c r="AC5" s="1"/>
      <c r="AD5" s="1"/>
      <c r="AE5" s="1"/>
      <c r="AH5" s="1"/>
      <c r="AJ5" s="1"/>
      <c r="AK5" s="1"/>
      <c r="AL5" s="1"/>
      <c r="AM5" s="1"/>
      <c r="AN5" s="1"/>
      <c r="AO5" s="1"/>
      <c r="AP5" s="1"/>
      <c r="AS5" s="1"/>
      <c r="AU5" s="1"/>
      <c r="AV5" s="1"/>
      <c r="AW5" s="1"/>
      <c r="AX5" s="1"/>
      <c r="AY5" s="1"/>
      <c r="AZ5" s="1"/>
      <c r="BA5" s="1"/>
      <c r="BD5" s="1"/>
      <c r="BF5" s="1"/>
      <c r="BG5" s="1"/>
      <c r="BH5" s="1"/>
      <c r="BI5" s="1"/>
      <c r="BJ5" s="1"/>
      <c r="BK5" s="1"/>
      <c r="BL5" s="1"/>
      <c r="BO5" s="1"/>
    </row>
    <row r="6" spans="1:70" ht="12.75">
      <c r="A6">
        <v>55740</v>
      </c>
      <c r="B6" t="s">
        <v>42</v>
      </c>
      <c r="C6">
        <v>1</v>
      </c>
      <c r="D6" t="s">
        <v>24</v>
      </c>
      <c r="E6" t="s">
        <v>96</v>
      </c>
      <c r="F6">
        <v>20050611</v>
      </c>
      <c r="G6" t="s">
        <v>43</v>
      </c>
      <c r="H6" t="s">
        <v>26</v>
      </c>
      <c r="I6">
        <v>44.1</v>
      </c>
      <c r="J6">
        <v>60.1</v>
      </c>
      <c r="K6">
        <v>39</v>
      </c>
      <c r="L6">
        <v>1.1131</v>
      </c>
      <c r="M6">
        <v>29.5</v>
      </c>
      <c r="N6">
        <v>0.5238</v>
      </c>
      <c r="O6">
        <v>17.25</v>
      </c>
      <c r="P6">
        <v>0.6943</v>
      </c>
      <c r="Q6">
        <v>16</v>
      </c>
      <c r="R6">
        <v>0.2287</v>
      </c>
      <c r="S6" t="s">
        <v>27</v>
      </c>
      <c r="T6" t="s">
        <v>28</v>
      </c>
      <c r="U6" t="s">
        <v>29</v>
      </c>
      <c r="V6" t="s">
        <v>30</v>
      </c>
      <c r="W6" t="s">
        <v>31</v>
      </c>
      <c r="X6">
        <v>1.1131</v>
      </c>
      <c r="Y6" s="1">
        <f>IF($B6&lt;&gt;$B5,Y$2*X6,Y$2*X6+(1-Y$2)*Y5)</f>
        <v>0.22262</v>
      </c>
      <c r="Z6" s="1">
        <f>IF($B5&lt;&gt;$B6,Z$2*X6+(1-Z$2)*AVERAGE(X6:X8),IF(AG5=1,AH6,Z$2*X6+(1-Z$2)*Z5))</f>
        <v>0.5025133333333334</v>
      </c>
      <c r="AA6" s="1">
        <f>IF($B6&lt;&gt;$B5,X6-AVERAGE(X6:X8),X6-Z5)</f>
        <v>0.7632333333333332</v>
      </c>
      <c r="AB6" s="1">
        <f>IF(AF6&lt;&gt;X6,AF6,-99)</f>
        <v>-99</v>
      </c>
      <c r="AC6" s="1">
        <f>IF(ABS(X6)&gt;AC$2,X6,-99)</f>
        <v>-99</v>
      </c>
      <c r="AD6" s="1">
        <f>IF(ABS(AA6)&gt;AD$2,AA6,-99)</f>
        <v>-99</v>
      </c>
      <c r="AE6" s="1">
        <f>IF(AND(ABS(AA6)&gt;AE$2,ABS(AA6)&lt;AD$2),AA6,-99)</f>
        <v>-99</v>
      </c>
      <c r="AF6">
        <f>IF($B6&lt;&gt;$B5,X6,IF(AND(ABS(X6-X7)&gt;AF$2,ABS(AA6)&gt;AF$2),IF(AA6&gt;0,Z5+AF$2,Z5-AF$2),X6))</f>
        <v>1.1131</v>
      </c>
      <c r="AG6">
        <f>IF(AF6=X6,0,1)</f>
        <v>0</v>
      </c>
      <c r="AH6" s="1">
        <f>IF($B6&lt;&gt;$B5,AH$2*AF6+(1-AH$2)*AVERAGE(X6:X8),AH$2*AF6+(1-AH$2)*AH5)</f>
        <v>0.5025133333333334</v>
      </c>
      <c r="AI6">
        <v>0.5238</v>
      </c>
      <c r="AJ6" s="1">
        <f>IF($B6&lt;&gt;$B5,AJ$2*AI6,AJ$2*AI6+(1-AJ$2)*AJ5)</f>
        <v>0.10476000000000002</v>
      </c>
      <c r="AK6" s="1">
        <f>IF($B5&lt;&gt;$B6,AK$2*AI6+(1-AK$2)*AVERAGE(AI6:AI8),IF(AR5=1,AS6,AK$2*AI6+(1-AK$2)*AK5))</f>
        <v>1.0085466666666667</v>
      </c>
      <c r="AL6" s="1">
        <f>IF($B6&lt;&gt;$B5,AI6-AVERAGE(AI6:AI8),AI6-AK5)</f>
        <v>-0.6059333333333332</v>
      </c>
      <c r="AM6" s="1">
        <f>IF(AQ6&lt;&gt;AI6,AQ6,-99)</f>
        <v>-99</v>
      </c>
      <c r="AN6" s="1">
        <f>IF(ABS(AI6)&gt;AN$2,AI6,-99)</f>
        <v>-99</v>
      </c>
      <c r="AO6" s="1">
        <f>IF(ABS(AL6)&gt;AO$2,AL6,-99)</f>
        <v>-99</v>
      </c>
      <c r="AP6" s="1">
        <f>IF(AND(ABS(AL6)&gt;AP$2,ABS(AL6)&lt;AO$2),AL6,-99)</f>
        <v>-99</v>
      </c>
      <c r="AQ6">
        <f>IF($B6&lt;&gt;$B5,AI6,IF(AND(ABS(AI6-AI7)&gt;AQ$2,ABS(AL6)&gt;AQ$2),IF(AL6&gt;0,AK5+AQ$2,AK5-AQ$2),AI6))</f>
        <v>0.5238</v>
      </c>
      <c r="AR6">
        <f>IF(AQ6=AI6,0,1)</f>
        <v>0</v>
      </c>
      <c r="AS6" s="1">
        <f>IF($B6&lt;&gt;$B5,AS$2*AQ6+(1-AS$2)*AVERAGE(AI6:AI8),AS$2*AQ6+(1-AS$2)*AS5)</f>
        <v>1.0085466666666667</v>
      </c>
      <c r="AT6">
        <v>0.6943</v>
      </c>
      <c r="AU6" s="1">
        <f>IF($B6&lt;&gt;$B5,AU$2*AT6,AU$2*AT6+(1-AU$2)*AU5)</f>
        <v>0.13886</v>
      </c>
      <c r="AV6" s="1">
        <f>IF($B5&lt;&gt;$B6,AV$2*AT6+(1-AV$2)*AVERAGE(AT6:AT8),IF(BC5=1,BD6,AV$2*AT6+(1-AV$2)*AV5))</f>
        <v>0.21376666666666666</v>
      </c>
      <c r="AW6" s="1">
        <f>IF($B6&lt;&gt;$B5,AT6-AVERAGE(AT6:AT8),AT6-AV5)</f>
        <v>0.6006666666666667</v>
      </c>
      <c r="AX6" s="1">
        <f>IF(BB6&lt;&gt;AT6,BB6,-99)</f>
        <v>-99</v>
      </c>
      <c r="AY6" s="1">
        <f>IF(ABS(AT6)&gt;AY$2,AT6,-99)</f>
        <v>-99</v>
      </c>
      <c r="AZ6" s="1">
        <f>IF(ABS(AW6)&gt;AZ$2,AW6,-99)</f>
        <v>-99</v>
      </c>
      <c r="BA6" s="1">
        <f>IF(AND(ABS(AW6)&gt;BA$2,ABS(AW6)&lt;AZ$2),AW6,-99)</f>
        <v>-99</v>
      </c>
      <c r="BB6">
        <f>IF($B6&lt;&gt;$B5,AT6,IF(AND(ABS(AT6-AT7)&gt;BB$2,ABS(AW6)&gt;BB$2),IF(AW6&gt;0,AV5+BB$2,AV5-BB$2),AT6))</f>
        <v>0.6943</v>
      </c>
      <c r="BC6">
        <f>IF(BB6=AT6,0,1)</f>
        <v>0</v>
      </c>
      <c r="BD6" s="1">
        <f>IF($B6&lt;&gt;$B5,BD$2*BB6+(1-BD$2)*AVERAGE(AT6:AT8),BD$2*BB6+(1-BD$2)*BD5)</f>
        <v>0.21376666666666666</v>
      </c>
      <c r="BE6">
        <v>0.2287</v>
      </c>
      <c r="BF6" s="1">
        <f>IF($B6&lt;&gt;$B5,BF$2*BE6,BF$2*BE6+(1-BF$2)*BF5)</f>
        <v>0.04574</v>
      </c>
      <c r="BG6" s="1">
        <f>IF($B5&lt;&gt;$B6,BG$2*BE6+(1-BG$2)*AVERAGE(BE6:BE8),IF(BN5=1,BO6,BG$2*BE6+(1-BG$2)*BG5))</f>
        <v>-0.017619999999999997</v>
      </c>
      <c r="BH6" s="1">
        <f>IF($B6&lt;&gt;$B5,BE6-AVERAGE(BE6:BE8),BE6-BG5)</f>
        <v>0.30789999999999995</v>
      </c>
      <c r="BI6" s="1">
        <f>IF(BM6&lt;&gt;BE6,BM6,-99)</f>
        <v>-99</v>
      </c>
      <c r="BJ6" s="1">
        <f>IF(ABS(BE6)&gt;BJ$2,BE6,-99)</f>
        <v>-99</v>
      </c>
      <c r="BK6" s="1">
        <f>IF(ABS(BH6)&gt;BK$2,BH6,-99)</f>
        <v>-99</v>
      </c>
      <c r="BL6" s="1">
        <f>IF(AND(ABS(BH6)&gt;BL$2,ABS(BH6)&lt;BK$2),BH6,-99)</f>
        <v>-99</v>
      </c>
      <c r="BM6">
        <f>IF($B6&lt;&gt;$B5,BE6,IF(AND(ABS(BE6-BE7)&gt;BM$2,ABS(BH6)&gt;BM$2),IF(BH6&gt;0,BG5+BM$2,BG5-BM$2),BE6))</f>
        <v>0.2287</v>
      </c>
      <c r="BN6">
        <f>IF(BM6=BE6,0,1)</f>
        <v>0</v>
      </c>
      <c r="BO6" s="1">
        <f>IF($B6&lt;&gt;$B5,BO$2*BM6+(1-BO$2)*AVERAGE(BE6:BE8),BO$2*BM6+(1-BO$2)*BO5)</f>
        <v>-0.017619999999999997</v>
      </c>
      <c r="BP6">
        <f>IF(LEFT(E6,1)="O",1,0)</f>
        <v>0</v>
      </c>
      <c r="BQ6">
        <f>IF(AVERAGE(BK6,AZ6,AO6,AD6)=-99,0,1)</f>
        <v>0</v>
      </c>
      <c r="BR6">
        <f>IF(OR(AVERAGE(BL6,BA6,AP6,AE6)=-99,BQ6=1),0,1)</f>
        <v>0</v>
      </c>
    </row>
    <row r="7" spans="1:70" ht="12.75">
      <c r="A7">
        <v>56272</v>
      </c>
      <c r="B7" t="s">
        <v>42</v>
      </c>
      <c r="C7">
        <v>1</v>
      </c>
      <c r="D7" t="s">
        <v>24</v>
      </c>
      <c r="E7" t="s">
        <v>96</v>
      </c>
      <c r="F7">
        <v>20050714</v>
      </c>
      <c r="G7" t="s">
        <v>46</v>
      </c>
      <c r="H7" t="s">
        <v>39</v>
      </c>
      <c r="I7">
        <v>36.3</v>
      </c>
      <c r="J7">
        <v>63.1</v>
      </c>
      <c r="K7">
        <v>41.96</v>
      </c>
      <c r="L7">
        <v>-0.4439</v>
      </c>
      <c r="M7">
        <v>35.62</v>
      </c>
      <c r="N7">
        <v>1.7236</v>
      </c>
      <c r="O7">
        <v>12.5</v>
      </c>
      <c r="P7">
        <v>-0.7305</v>
      </c>
      <c r="Q7">
        <v>26.8</v>
      </c>
      <c r="R7">
        <v>0.2226</v>
      </c>
      <c r="S7" t="s">
        <v>27</v>
      </c>
      <c r="T7" t="s">
        <v>47</v>
      </c>
      <c r="U7" t="s">
        <v>29</v>
      </c>
      <c r="V7" t="s">
        <v>30</v>
      </c>
      <c r="W7" t="s">
        <v>31</v>
      </c>
      <c r="X7">
        <v>-0.4439</v>
      </c>
      <c r="Y7" s="1">
        <f>IF($B7&lt;&gt;$B6,Y$2*X7,Y$2*X7+(1-Y$2)*Y6)</f>
        <v>0.08931600000000002</v>
      </c>
      <c r="Z7" s="1">
        <f>IF($B6&lt;&gt;$B7,Z$2*X7+(1-Z$2)*AVERAGE(X7:X9),IF(AG6=1,AH7,Z$2*X7+(1-Z$2)*Z6))</f>
        <v>0.3132306666666667</v>
      </c>
      <c r="AA7" s="1">
        <f>IF($B7&lt;&gt;$B6,X7-AVERAGE(X7:X9),X7-Z6)</f>
        <v>-0.9464133333333333</v>
      </c>
      <c r="AB7" s="1">
        <f>IF(AF7&lt;&gt;X7,AF7,-99)</f>
        <v>-99</v>
      </c>
      <c r="AC7" s="1">
        <f>IF(ABS(X7)&gt;AC$2,X7,-99)</f>
        <v>-99</v>
      </c>
      <c r="AD7" s="1">
        <f>IF(ABS(AA7)&gt;AD$2,AA7,-99)</f>
        <v>-99</v>
      </c>
      <c r="AE7" s="1">
        <f>IF(AND(ABS(AA7)&gt;AE$2,ABS(AA7)&lt;AD$2),AA7,-99)</f>
        <v>-99</v>
      </c>
      <c r="AF7">
        <f>IF($B7&lt;&gt;$B6,X7,IF(AND(ABS(X7-X8)&gt;AF$2,ABS(AA7)&gt;AF$2),IF(AA7&gt;0,Z6+AF$2,Z6-AF$2),X7))</f>
        <v>-0.4439</v>
      </c>
      <c r="AG7">
        <f>IF(AF7=X7,0,1)</f>
        <v>0</v>
      </c>
      <c r="AH7" s="1">
        <f>IF($B7&lt;&gt;$B6,AH$2*AF7+(1-AH$2)*AVERAGE(X7:X9),AH$2*AF7+(1-AH$2)*AH6)</f>
        <v>0.3132306666666667</v>
      </c>
      <c r="AI7">
        <v>1.7236</v>
      </c>
      <c r="AJ7" s="1">
        <f>IF($B7&lt;&gt;$B6,AJ$2*AI7,AJ$2*AI7+(1-AJ$2)*AJ6)</f>
        <v>0.428528</v>
      </c>
      <c r="AK7" s="1">
        <f>IF($B6&lt;&gt;$B7,AK$2*AI7+(1-AK$2)*AVERAGE(AI7:AI9),IF(AR6=1,AS7,AK$2*AI7+(1-AK$2)*AK6))</f>
        <v>1.1515573333333333</v>
      </c>
      <c r="AL7" s="1">
        <f>IF($B7&lt;&gt;$B6,AI7-AVERAGE(AI7:AI9),AI7-AK6)</f>
        <v>0.7150533333333333</v>
      </c>
      <c r="AM7" s="1">
        <f>IF(AQ7&lt;&gt;AI7,AQ7,-99)</f>
        <v>-99</v>
      </c>
      <c r="AN7" s="1">
        <f>IF(ABS(AI7)&gt;AN$2,AI7,-99)</f>
        <v>-99</v>
      </c>
      <c r="AO7" s="1">
        <f>IF(ABS(AL7)&gt;AO$2,AL7,-99)</f>
        <v>-99</v>
      </c>
      <c r="AP7" s="1">
        <f>IF(AND(ABS(AL7)&gt;AP$2,ABS(AL7)&lt;AO$2),AL7,-99)</f>
        <v>-99</v>
      </c>
      <c r="AQ7">
        <f>IF($B7&lt;&gt;$B6,AI7,IF(AND(ABS(AI7-AI8)&gt;AQ$2,ABS(AL7)&gt;AQ$2),IF(AL7&gt;0,AK6+AQ$2,AK6-AQ$2),AI7))</f>
        <v>1.7236</v>
      </c>
      <c r="AR7">
        <f>IF(AQ7=AI7,0,1)</f>
        <v>0</v>
      </c>
      <c r="AS7" s="1">
        <f>IF($B7&lt;&gt;$B6,AS$2*AQ7+(1-AS$2)*AVERAGE(AI7:AI9),AS$2*AQ7+(1-AS$2)*AS6)</f>
        <v>1.1515573333333333</v>
      </c>
      <c r="AT7">
        <v>-0.7305</v>
      </c>
      <c r="AU7" s="1">
        <f>IF($B7&lt;&gt;$B6,AU$2*AT7,AU$2*AT7+(1-AU$2)*AU6)</f>
        <v>-0.03501199999999999</v>
      </c>
      <c r="AV7" s="1">
        <f>IF($B6&lt;&gt;$B7,AV$2*AT7+(1-AV$2)*AVERAGE(AT7:AT9),IF(BC6=1,BD7,AV$2*AT7+(1-AV$2)*AV6))</f>
        <v>0.024913333333333343</v>
      </c>
      <c r="AW7" s="1">
        <f>IF($B7&lt;&gt;$B6,AT7-AVERAGE(AT7:AT9),AT7-AV6)</f>
        <v>-0.9442666666666667</v>
      </c>
      <c r="AX7" s="1">
        <f>IF(BB7&lt;&gt;AT7,BB7,-99)</f>
        <v>-99</v>
      </c>
      <c r="AY7" s="1">
        <f>IF(ABS(AT7)&gt;AY$2,AT7,-99)</f>
        <v>-99</v>
      </c>
      <c r="AZ7" s="1">
        <f>IF(ABS(AW7)&gt;AZ$2,AW7,-99)</f>
        <v>-99</v>
      </c>
      <c r="BA7" s="1">
        <f>IF(AND(ABS(AW7)&gt;BA$2,ABS(AW7)&lt;AZ$2),AW7,-99)</f>
        <v>-99</v>
      </c>
      <c r="BB7">
        <f>IF($B7&lt;&gt;$B6,AT7,IF(AND(ABS(AT7-AT8)&gt;BB$2,ABS(AW7)&gt;BB$2),IF(AW7&gt;0,AV6+BB$2,AV6-BB$2),AT7))</f>
        <v>-0.7305</v>
      </c>
      <c r="BC7">
        <f>IF(BB7=AT7,0,1)</f>
        <v>0</v>
      </c>
      <c r="BD7" s="1">
        <f>IF($B7&lt;&gt;$B6,BD$2*BB7+(1-BD$2)*AVERAGE(AT7:AT9),BD$2*BB7+(1-BD$2)*BD6)</f>
        <v>0.024913333333333343</v>
      </c>
      <c r="BE7">
        <v>0.2226</v>
      </c>
      <c r="BF7" s="1">
        <f>IF($B7&lt;&gt;$B6,BF$2*BE7,BF$2*BE7+(1-BF$2)*BF6)</f>
        <v>0.08111200000000002</v>
      </c>
      <c r="BG7" s="1">
        <f>IF($B6&lt;&gt;$B7,BG$2*BE7+(1-BG$2)*AVERAGE(BE7:BE9),IF(BN6=1,BO7,BG$2*BE7+(1-BG$2)*BG6))</f>
        <v>0.030424000000000007</v>
      </c>
      <c r="BH7" s="1">
        <f>IF($B7&lt;&gt;$B6,BE7-AVERAGE(BE7:BE9),BE7-BG6)</f>
        <v>0.24022</v>
      </c>
      <c r="BI7" s="1">
        <f>IF(BM7&lt;&gt;BE7,BM7,-99)</f>
        <v>-99</v>
      </c>
      <c r="BJ7" s="1">
        <f>IF(ABS(BE7)&gt;BJ$2,BE7,-99)</f>
        <v>-99</v>
      </c>
      <c r="BK7" s="1">
        <f>IF(ABS(BH7)&gt;BK$2,BH7,-99)</f>
        <v>-99</v>
      </c>
      <c r="BL7" s="1">
        <f>IF(AND(ABS(BH7)&gt;BL$2,ABS(BH7)&lt;BK$2),BH7,-99)</f>
        <v>-99</v>
      </c>
      <c r="BM7">
        <f>IF($B7&lt;&gt;$B6,BE7,IF(AND(ABS(BE7-BE8)&gt;BM$2,ABS(BH7)&gt;BM$2),IF(BH7&gt;0,BG6+BM$2,BG6-BM$2),BE7))</f>
        <v>0.2226</v>
      </c>
      <c r="BN7">
        <f>IF(BM7=BE7,0,1)</f>
        <v>0</v>
      </c>
      <c r="BO7" s="1">
        <f>IF($B7&lt;&gt;$B6,BO$2*BM7+(1-BO$2)*AVERAGE(BE7:BE9),BO$2*BM7+(1-BO$2)*BO6)</f>
        <v>0.030424000000000007</v>
      </c>
      <c r="BP7">
        <f>IF(LEFT(E7,1)="O",1,0)</f>
        <v>0</v>
      </c>
      <c r="BQ7">
        <f>IF(AVERAGE(BK7,AZ7,AO7,AD7)=-99,0,1)</f>
        <v>0</v>
      </c>
      <c r="BR7">
        <f>IF(OR(AVERAGE(BL7,BA7,AP7,AE7)=-99,BQ7=1),0,1)</f>
        <v>0</v>
      </c>
    </row>
    <row r="8" spans="1:70" ht="12.75">
      <c r="A8">
        <v>56384</v>
      </c>
      <c r="B8" t="s">
        <v>42</v>
      </c>
      <c r="C8">
        <v>1</v>
      </c>
      <c r="D8" t="s">
        <v>24</v>
      </c>
      <c r="E8" t="s">
        <v>96</v>
      </c>
      <c r="F8">
        <v>20050812</v>
      </c>
      <c r="G8" t="s">
        <v>57</v>
      </c>
      <c r="H8" t="s">
        <v>54</v>
      </c>
      <c r="I8">
        <v>36</v>
      </c>
      <c r="J8">
        <v>68.5</v>
      </c>
      <c r="K8">
        <v>48</v>
      </c>
      <c r="L8">
        <v>0.3804</v>
      </c>
      <c r="M8">
        <v>29.54</v>
      </c>
      <c r="N8">
        <v>1.1418</v>
      </c>
      <c r="O8">
        <v>11.46</v>
      </c>
      <c r="P8">
        <v>0.3171</v>
      </c>
      <c r="Q8">
        <v>32.5</v>
      </c>
      <c r="R8">
        <v>-0.6889</v>
      </c>
      <c r="S8" t="s">
        <v>27</v>
      </c>
      <c r="T8" t="s">
        <v>58</v>
      </c>
      <c r="U8" t="s">
        <v>29</v>
      </c>
      <c r="V8" t="s">
        <v>30</v>
      </c>
      <c r="W8" t="s">
        <v>31</v>
      </c>
      <c r="X8">
        <v>0.3804</v>
      </c>
      <c r="Y8" s="1">
        <f>IF($B8&lt;&gt;$B7,Y$2*X8,Y$2*X8+(1-Y$2)*Y7)</f>
        <v>0.14753280000000002</v>
      </c>
      <c r="Z8" s="1">
        <f>IF($B7&lt;&gt;$B8,Z$2*X8+(1-Z$2)*AVERAGE(X8:X10),IF(AG7=1,AH8,Z$2*X8+(1-Z$2)*Z7))</f>
        <v>0.32666453333333334</v>
      </c>
      <c r="AA8" s="1">
        <f>IF($B8&lt;&gt;$B7,X8-AVERAGE(X8:X10),X8-Z7)</f>
        <v>0.0671693333333333</v>
      </c>
      <c r="AB8" s="1">
        <f>IF(AF8&lt;&gt;X8,AF8,-99)</f>
        <v>-99</v>
      </c>
      <c r="AC8" s="1">
        <f>IF(ABS(X8)&gt;AC$2,X8,-99)</f>
        <v>-99</v>
      </c>
      <c r="AD8" s="1">
        <f>IF(ABS(AA8)&gt;AD$2,AA8,-99)</f>
        <v>-99</v>
      </c>
      <c r="AE8" s="1">
        <f>IF(AND(ABS(AA8)&gt;AE$2,ABS(AA8)&lt;AD$2),AA8,-99)</f>
        <v>-99</v>
      </c>
      <c r="AF8">
        <f>IF($B8&lt;&gt;$B7,X8,IF(AND(ABS(X8-X9)&gt;AF$2,ABS(AA8)&gt;AF$2),IF(AA8&gt;0,Z7+AF$2,Z7-AF$2),X8))</f>
        <v>0.3804</v>
      </c>
      <c r="AG8">
        <f>IF(AF8=X8,0,1)</f>
        <v>0</v>
      </c>
      <c r="AH8" s="1">
        <f>IF($B8&lt;&gt;$B7,AH$2*AF8+(1-AH$2)*AVERAGE(X8:X10),AH$2*AF8+(1-AH$2)*AH7)</f>
        <v>0.32666453333333334</v>
      </c>
      <c r="AI8">
        <v>1.1418</v>
      </c>
      <c r="AJ8" s="1">
        <f>IF($B8&lt;&gt;$B7,AJ$2*AI8,AJ$2*AI8+(1-AJ$2)*AJ7)</f>
        <v>0.5711824000000001</v>
      </c>
      <c r="AK8" s="1">
        <f>IF($B7&lt;&gt;$B8,AK$2*AI8+(1-AK$2)*AVERAGE(AI8:AI10),IF(AR7=1,AS8,AK$2*AI8+(1-AK$2)*AK7))</f>
        <v>1.1496058666666666</v>
      </c>
      <c r="AL8" s="1">
        <f>IF($B8&lt;&gt;$B7,AI8-AVERAGE(AI8:AI10),AI8-AK7)</f>
        <v>-0.009757333333333396</v>
      </c>
      <c r="AM8" s="1">
        <f>IF(AQ8&lt;&gt;AI8,AQ8,-99)</f>
        <v>-99</v>
      </c>
      <c r="AN8" s="1">
        <f>IF(ABS(AI8)&gt;AN$2,AI8,-99)</f>
        <v>-99</v>
      </c>
      <c r="AO8" s="1">
        <f>IF(ABS(AL8)&gt;AO$2,AL8,-99)</f>
        <v>-99</v>
      </c>
      <c r="AP8" s="1">
        <f>IF(AND(ABS(AL8)&gt;AP$2,ABS(AL8)&lt;AO$2),AL8,-99)</f>
        <v>-99</v>
      </c>
      <c r="AQ8">
        <f>IF($B8&lt;&gt;$B7,AI8,IF(AND(ABS(AI8-AI9)&gt;AQ$2,ABS(AL8)&gt;AQ$2),IF(AL8&gt;0,AK7+AQ$2,AK7-AQ$2),AI8))</f>
        <v>1.1418</v>
      </c>
      <c r="AR8">
        <f>IF(AQ8=AI8,0,1)</f>
        <v>0</v>
      </c>
      <c r="AS8" s="1">
        <f>IF($B8&lt;&gt;$B7,AS$2*AQ8+(1-AS$2)*AVERAGE(AI8:AI10),AS$2*AQ8+(1-AS$2)*AS7)</f>
        <v>1.1496058666666666</v>
      </c>
      <c r="AT8">
        <v>0.3171</v>
      </c>
      <c r="AU8" s="1">
        <f>IF($B8&lt;&gt;$B7,AU$2*AT8,AU$2*AT8+(1-AU$2)*AU7)</f>
        <v>0.03541040000000001</v>
      </c>
      <c r="AV8" s="1">
        <f>IF($B7&lt;&gt;$B8,AV$2*AT8+(1-AV$2)*AVERAGE(AT8:AT10),IF(BC7=1,BD8,AV$2*AT8+(1-AV$2)*AV7))</f>
        <v>0.08335066666666668</v>
      </c>
      <c r="AW8" s="1">
        <f>IF($B8&lt;&gt;$B7,AT8-AVERAGE(AT8:AT10),AT8-AV7)</f>
        <v>0.29218666666666665</v>
      </c>
      <c r="AX8" s="1">
        <f>IF(BB8&lt;&gt;AT8,BB8,-99)</f>
        <v>-99</v>
      </c>
      <c r="AY8" s="1">
        <f>IF(ABS(AT8)&gt;AY$2,AT8,-99)</f>
        <v>-99</v>
      </c>
      <c r="AZ8" s="1">
        <f>IF(ABS(AW8)&gt;AZ$2,AW8,-99)</f>
        <v>-99</v>
      </c>
      <c r="BA8" s="1">
        <f>IF(AND(ABS(AW8)&gt;BA$2,ABS(AW8)&lt;AZ$2),AW8,-99)</f>
        <v>-99</v>
      </c>
      <c r="BB8">
        <f>IF($B8&lt;&gt;$B7,AT8,IF(AND(ABS(AT8-AT9)&gt;BB$2,ABS(AW8)&gt;BB$2),IF(AW8&gt;0,AV7+BB$2,AV7-BB$2),AT8))</f>
        <v>0.3171</v>
      </c>
      <c r="BC8">
        <f>IF(BB8=AT8,0,1)</f>
        <v>0</v>
      </c>
      <c r="BD8" s="1">
        <f>IF($B8&lt;&gt;$B7,BD$2*BB8+(1-BD$2)*AVERAGE(AT8:AT10),BD$2*BB8+(1-BD$2)*BD7)</f>
        <v>0.08335066666666668</v>
      </c>
      <c r="BE8">
        <v>-0.6889</v>
      </c>
      <c r="BF8" s="1">
        <f>IF($B8&lt;&gt;$B7,BF$2*BE8,BF$2*BE8+(1-BF$2)*BF7)</f>
        <v>-0.07289039999999997</v>
      </c>
      <c r="BG8" s="1">
        <f>IF($B7&lt;&gt;$B8,BG$2*BE8+(1-BG$2)*AVERAGE(BE8:BE10),IF(BN7=1,BO8,BG$2*BE8+(1-BG$2)*BG7))</f>
        <v>-0.11344079999999998</v>
      </c>
      <c r="BH8" s="1">
        <f>IF($B8&lt;&gt;$B7,BE8-AVERAGE(BE8:BE10),BE8-BG7)</f>
        <v>-0.719324</v>
      </c>
      <c r="BI8" s="1">
        <f>IF(BM8&lt;&gt;BE8,BM8,-99)</f>
        <v>-99</v>
      </c>
      <c r="BJ8" s="1">
        <f>IF(ABS(BE8)&gt;BJ$2,BE8,-99)</f>
        <v>-99</v>
      </c>
      <c r="BK8" s="1">
        <f>IF(ABS(BH8)&gt;BK$2,BH8,-99)</f>
        <v>-99</v>
      </c>
      <c r="BL8" s="1">
        <f>IF(AND(ABS(BH8)&gt;BL$2,ABS(BH8)&lt;BK$2),BH8,-99)</f>
        <v>-99</v>
      </c>
      <c r="BM8">
        <f>IF($B8&lt;&gt;$B7,BE8,IF(AND(ABS(BE8-BE9)&gt;BM$2,ABS(BH8)&gt;BM$2),IF(BH8&gt;0,BG7+BM$2,BG7-BM$2),BE8))</f>
        <v>-0.6889</v>
      </c>
      <c r="BN8">
        <f>IF(BM8=BE8,0,1)</f>
        <v>0</v>
      </c>
      <c r="BO8" s="1">
        <f>IF($B8&lt;&gt;$B7,BO$2*BM8+(1-BO$2)*AVERAGE(BE8:BE10),BO$2*BM8+(1-BO$2)*BO7)</f>
        <v>-0.11344079999999998</v>
      </c>
      <c r="BP8">
        <f>IF(LEFT(E8,1)="O",1,0)</f>
        <v>0</v>
      </c>
      <c r="BQ8">
        <f>IF(AVERAGE(BK8,AZ8,AO8,AD8)=-99,0,1)</f>
        <v>0</v>
      </c>
      <c r="BR8">
        <f>IF(OR(AVERAGE(BL8,BA8,AP8,AE8)=-99,BQ8=1),0,1)</f>
        <v>0</v>
      </c>
    </row>
    <row r="9" spans="1:70" ht="12.75">
      <c r="A9">
        <v>56385</v>
      </c>
      <c r="B9" t="s">
        <v>42</v>
      </c>
      <c r="C9">
        <v>1</v>
      </c>
      <c r="D9" t="s">
        <v>24</v>
      </c>
      <c r="E9" t="s">
        <v>96</v>
      </c>
      <c r="F9">
        <v>20050908</v>
      </c>
      <c r="G9" t="s">
        <v>68</v>
      </c>
      <c r="H9" t="s">
        <v>33</v>
      </c>
      <c r="I9">
        <v>38.8</v>
      </c>
      <c r="J9">
        <v>72.2</v>
      </c>
      <c r="K9">
        <v>52.96</v>
      </c>
      <c r="L9">
        <v>1.0485</v>
      </c>
      <c r="M9">
        <v>38</v>
      </c>
      <c r="N9">
        <v>1.7141</v>
      </c>
      <c r="O9">
        <v>19.38</v>
      </c>
      <c r="P9">
        <v>0.335</v>
      </c>
      <c r="Q9">
        <v>33.4</v>
      </c>
      <c r="R9">
        <v>0.0627</v>
      </c>
      <c r="S9">
        <v>20070214</v>
      </c>
      <c r="T9" t="s">
        <v>69</v>
      </c>
      <c r="U9" t="s">
        <v>29</v>
      </c>
      <c r="V9" t="s">
        <v>30</v>
      </c>
      <c r="W9" t="s">
        <v>31</v>
      </c>
      <c r="X9">
        <v>1.0485</v>
      </c>
      <c r="Y9" s="1">
        <f>IF($B9&lt;&gt;$B8,Y$2*X9,Y$2*X9+(1-Y$2)*Y8)</f>
        <v>0.32772624</v>
      </c>
      <c r="Z9" s="1">
        <f>IF($B8&lt;&gt;$B9,Z$2*X9+(1-Z$2)*AVERAGE(X9:X10),IF(AG8=1,AH9,Z$2*X9+(1-Z$2)*Z8))</f>
        <v>0.4710316266666667</v>
      </c>
      <c r="AA9" s="1">
        <f>IF($B9&lt;&gt;$B8,X9-AVERAGE(X9:X10),X9-Z8)</f>
        <v>0.7218354666666666</v>
      </c>
      <c r="AB9" s="1">
        <f>IF(AF9&lt;&gt;X9,AF9,-99)</f>
        <v>-99</v>
      </c>
      <c r="AC9" s="1">
        <f>IF(ABS(X9)&gt;AC$2,X9,-99)</f>
        <v>-99</v>
      </c>
      <c r="AD9" s="1">
        <f>IF(ABS(AA9)&gt;AD$2,AA9,-99)</f>
        <v>-99</v>
      </c>
      <c r="AE9" s="1">
        <f>IF(AND(ABS(AA9)&gt;AE$2,ABS(AA9)&lt;AD$2),AA9,-99)</f>
        <v>-99</v>
      </c>
      <c r="AF9">
        <f>IF($B9&lt;&gt;$B8,X9,IF(AND(ABS(X9-X10)&gt;AF$2,ABS(AA9)&gt;AF$2),IF(AA9&gt;0,Z8+AF$2,Z8-AF$2),X9))</f>
        <v>1.0485</v>
      </c>
      <c r="AG9">
        <f>IF(AF9=X9,0,1)</f>
        <v>0</v>
      </c>
      <c r="AH9" s="1">
        <f>IF($B9&lt;&gt;$B8,AH$2*AF9+(1-AH$2)*AVERAGE(X9:X10),AH$2*AF9+(1-AH$2)*AH8)</f>
        <v>0.4710316266666667</v>
      </c>
      <c r="AI9">
        <v>1.7141</v>
      </c>
      <c r="AJ9" s="1">
        <f>IF($B9&lt;&gt;$B8,AJ$2*AI9,AJ$2*AI9+(1-AJ$2)*AJ8)</f>
        <v>0.7997659200000001</v>
      </c>
      <c r="AK9" s="1">
        <f>IF($B8&lt;&gt;$B9,AK$2*AI9+(1-AK$2)*AVERAGE(AI9:AI10),IF(AR8=1,AS9,AK$2*AI9+(1-AK$2)*AK8))</f>
        <v>1.2625046933333333</v>
      </c>
      <c r="AL9" s="1">
        <f>IF($B9&lt;&gt;$B8,AI9-AVERAGE(AI9:AI10),AI9-AK8)</f>
        <v>0.5644941333333333</v>
      </c>
      <c r="AM9" s="1">
        <f>IF(AQ9&lt;&gt;AI9,AQ9,-99)</f>
        <v>-99</v>
      </c>
      <c r="AN9" s="1">
        <f>IF(ABS(AI9)&gt;AN$2,AI9,-99)</f>
        <v>-99</v>
      </c>
      <c r="AO9" s="1">
        <f>IF(ABS(AL9)&gt;AO$2,AL9,-99)</f>
        <v>-99</v>
      </c>
      <c r="AP9" s="1">
        <f>IF(AND(ABS(AL9)&gt;AP$2,ABS(AL9)&lt;AO$2),AL9,-99)</f>
        <v>-99</v>
      </c>
      <c r="AQ9">
        <f>IF($B9&lt;&gt;$B8,AI9,IF(AND(ABS(AI9-AI10)&gt;AQ$2,ABS(AL9)&gt;AQ$2),IF(AL9&gt;0,AK8+AQ$2,AK8-AQ$2),AI9))</f>
        <v>1.7141</v>
      </c>
      <c r="AR9">
        <f>IF(AQ9=AI9,0,1)</f>
        <v>0</v>
      </c>
      <c r="AS9" s="1">
        <f>IF($B9&lt;&gt;$B8,AS$2*AQ9+(1-AS$2)*AVERAGE(AI9:AI10),AS$2*AQ9+(1-AS$2)*AS8)</f>
        <v>1.2625046933333333</v>
      </c>
      <c r="AT9">
        <v>0.335</v>
      </c>
      <c r="AU9" s="1">
        <f>IF($B9&lt;&gt;$B8,AU$2*AT9,AU$2*AT9+(1-AU$2)*AU8)</f>
        <v>0.09532832000000001</v>
      </c>
      <c r="AV9" s="1">
        <f>IF($B8&lt;&gt;$B9,AV$2*AT9+(1-AV$2)*AVERAGE(AT9:AT10),IF(BC8=1,BD9,AV$2*AT9+(1-AV$2)*AV8))</f>
        <v>0.13368053333333335</v>
      </c>
      <c r="AW9" s="1">
        <f>IF($B9&lt;&gt;$B8,AT9-AVERAGE(AT9:AT10),AT9-AV8)</f>
        <v>0.25164933333333334</v>
      </c>
      <c r="AX9" s="1">
        <f>IF(BB9&lt;&gt;AT9,BB9,-99)</f>
        <v>-99</v>
      </c>
      <c r="AY9" s="1">
        <f>IF(ABS(AT9)&gt;AY$2,AT9,-99)</f>
        <v>-99</v>
      </c>
      <c r="AZ9" s="1">
        <f>IF(ABS(AW9)&gt;AZ$2,AW9,-99)</f>
        <v>-99</v>
      </c>
      <c r="BA9" s="1">
        <f>IF(AND(ABS(AW9)&gt;BA$2,ABS(AW9)&lt;AZ$2),AW9,-99)</f>
        <v>-99</v>
      </c>
      <c r="BB9">
        <f>IF($B9&lt;&gt;$B8,AT9,IF(AND(ABS(AT9-AT10)&gt;BB$2,ABS(AW9)&gt;BB$2),IF(AW9&gt;0,AV8+BB$2,AV8-BB$2),AT9))</f>
        <v>0.335</v>
      </c>
      <c r="BC9">
        <f>IF(BB9=AT9,0,1)</f>
        <v>0</v>
      </c>
      <c r="BD9" s="1">
        <f>IF($B9&lt;&gt;$B8,BD$2*BB9+(1-BD$2)*AVERAGE(AT9:AT10),BD$2*BB9+(1-BD$2)*BD8)</f>
        <v>0.13368053333333335</v>
      </c>
      <c r="BE9">
        <v>0.0627</v>
      </c>
      <c r="BF9" s="1">
        <f>IF($B9&lt;&gt;$B8,BF$2*BE9,BF$2*BE9+(1-BF$2)*BF8)</f>
        <v>-0.04577231999999997</v>
      </c>
      <c r="BG9" s="1">
        <f>IF($B8&lt;&gt;$B9,BG$2*BE9+(1-BG$2)*AVERAGE(BE9:BE10),IF(BN8=1,BO9,BG$2*BE9+(1-BG$2)*BG8))</f>
        <v>-0.07821264</v>
      </c>
      <c r="BH9" s="1">
        <f>IF($B9&lt;&gt;$B8,BE9-AVERAGE(BE9:BE10),BE9-BG8)</f>
        <v>0.1761408</v>
      </c>
      <c r="BI9" s="1">
        <f>IF(BM9&lt;&gt;BE9,BM9,-99)</f>
        <v>-99</v>
      </c>
      <c r="BJ9" s="1">
        <f>IF(ABS(BE9)&gt;BJ$2,BE9,-99)</f>
        <v>-99</v>
      </c>
      <c r="BK9" s="1">
        <f>IF(ABS(BH9)&gt;BK$2,BH9,-99)</f>
        <v>-99</v>
      </c>
      <c r="BL9" s="1">
        <f>IF(AND(ABS(BH9)&gt;BL$2,ABS(BH9)&lt;BK$2),BH9,-99)</f>
        <v>-99</v>
      </c>
      <c r="BM9">
        <f>IF($B9&lt;&gt;$B8,BE9,IF(AND(ABS(BE9-BE10)&gt;BM$2,ABS(BH9)&gt;BM$2),IF(BH9&gt;0,BG8+BM$2,BG8-BM$2),BE9))</f>
        <v>0.0627</v>
      </c>
      <c r="BN9">
        <f>IF(BM9=BE9,0,1)</f>
        <v>0</v>
      </c>
      <c r="BO9" s="1">
        <f>IF($B9&lt;&gt;$B8,BO$2*BM9+(1-BO$2)*AVERAGE(BE9:BE10),BO$2*BM9+(1-BO$2)*BO8)</f>
        <v>-0.07821264</v>
      </c>
      <c r="BP9">
        <f>IF(LEFT(E9,1)="O",1,0)</f>
        <v>0</v>
      </c>
      <c r="BQ9">
        <f>IF(AVERAGE(BK9,AZ9,AO9,AD9)=-99,0,1)</f>
        <v>0</v>
      </c>
      <c r="BR9">
        <f>IF(OR(AVERAGE(BL9,BA9,AP9,AE9)=-99,BQ9=1),0,1)</f>
        <v>0</v>
      </c>
    </row>
    <row r="10" spans="25:67" ht="12.75">
      <c r="Y10" s="1"/>
      <c r="Z10" s="1"/>
      <c r="AA10" s="1"/>
      <c r="AB10" s="1"/>
      <c r="AC10" s="1"/>
      <c r="AD10" s="1"/>
      <c r="AE10" s="1"/>
      <c r="AH10" s="1"/>
      <c r="AJ10" s="1"/>
      <c r="AK10" s="1"/>
      <c r="AL10" s="1"/>
      <c r="AM10" s="1"/>
      <c r="AN10" s="1"/>
      <c r="AO10" s="1"/>
      <c r="AP10" s="1"/>
      <c r="AS10" s="1"/>
      <c r="AU10" s="1"/>
      <c r="AV10" s="1"/>
      <c r="AW10" s="1"/>
      <c r="AX10" s="1"/>
      <c r="AY10" s="1"/>
      <c r="AZ10" s="1"/>
      <c r="BA10" s="1"/>
      <c r="BD10" s="1"/>
      <c r="BF10" s="1"/>
      <c r="BG10" s="1"/>
      <c r="BH10" s="1"/>
      <c r="BI10" s="1"/>
      <c r="BJ10" s="1"/>
      <c r="BK10" s="1"/>
      <c r="BL10" s="1"/>
      <c r="BO10" s="1"/>
    </row>
  </sheetData>
  <conditionalFormatting sqref="AB5:AE10 AM5:AP10 AX5:BA10 BI5:BL10">
    <cfRule type="cellIs" priority="1" dxfId="0" operator="notEqual" stopIfTrue="1">
      <formula>-99</formula>
    </cfRule>
  </conditionalFormatting>
  <conditionalFormatting sqref="AA5:AA10 AL5:AL10 AW5:AW10 BH5:BH10">
    <cfRule type="cellIs" priority="2" dxfId="0" operator="notBetween" stopIfTrue="1">
      <formula>2.066</formula>
      <formula>-2.066</formula>
    </cfRule>
    <cfRule type="cellIs" priority="3" dxfId="1" operator="notBetween" stopIfTrue="1">
      <formula>1.734</formula>
      <formula>-1.734</formula>
    </cfRule>
  </conditionalFormatting>
  <conditionalFormatting sqref="E5:E10">
    <cfRule type="cellIs" priority="4" dxfId="1" operator="equal" stopIfTrue="1">
      <formula>"OC"</formula>
    </cfRule>
    <cfRule type="cellIs" priority="5" dxfId="1" operator="equal" stopIfTrue="1">
      <formula>"OO"</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R10"/>
  <sheetViews>
    <sheetView workbookViewId="0" topLeftCell="AM1">
      <pane ySplit="4" topLeftCell="BM5" activePane="bottomLeft" state="frozen"/>
      <selection pane="topLeft" activeCell="J1" sqref="J1"/>
      <selection pane="bottomLeft" activeCell="BR6" sqref="BR6:BR9"/>
    </sheetView>
  </sheetViews>
  <sheetFormatPr defaultColWidth="9.140625" defaultRowHeight="12.75"/>
  <cols>
    <col min="1" max="1" width="10.7109375" style="0" bestFit="1" customWidth="1"/>
    <col min="2" max="2" width="10.28125" style="0" bestFit="1" customWidth="1"/>
    <col min="3" max="3" width="10.421875" style="0" bestFit="1" customWidth="1"/>
    <col min="4" max="4" width="9.28125" style="0" bestFit="1" customWidth="1"/>
    <col min="5" max="5" width="7.7109375" style="0" bestFit="1" customWidth="1"/>
    <col min="6" max="6" width="11.00390625" style="0" bestFit="1" customWidth="1"/>
    <col min="7" max="7" width="10.421875" style="0" bestFit="1" customWidth="1"/>
    <col min="8" max="8" width="8.00390625" style="0" bestFit="1" customWidth="1"/>
    <col min="9" max="10" width="10.140625" style="0" bestFit="1" customWidth="1"/>
    <col min="11" max="11" width="8.00390625" style="0" bestFit="1" customWidth="1"/>
    <col min="12" max="12" width="8.00390625" style="0" customWidth="1"/>
    <col min="13" max="13" width="7.7109375" style="0" bestFit="1" customWidth="1"/>
    <col min="14" max="14" width="8.00390625" style="0" bestFit="1" customWidth="1"/>
    <col min="15" max="15" width="8.28125" style="0" bestFit="1" customWidth="1"/>
    <col min="16" max="16" width="8.7109375" style="0" bestFit="1" customWidth="1"/>
    <col min="17" max="17" width="7.57421875" style="0" bestFit="1" customWidth="1"/>
    <col min="18" max="18" width="7.8515625" style="0" bestFit="1" customWidth="1"/>
    <col min="19" max="19" width="11.140625" style="0" bestFit="1" customWidth="1"/>
    <col min="20" max="20" width="10.28125" style="0" bestFit="1" customWidth="1"/>
    <col min="21" max="21" width="9.28125" style="0" bestFit="1" customWidth="1"/>
    <col min="23" max="23" width="10.140625" style="0" bestFit="1" customWidth="1"/>
  </cols>
  <sheetData>
    <row r="1" spans="68:69" ht="12.75">
      <c r="BP1">
        <f>SUM(BP5:BP10)</f>
        <v>0</v>
      </c>
      <c r="BQ1">
        <f>SUM(BQ5:BQ10)</f>
        <v>0</v>
      </c>
    </row>
    <row r="2" spans="25:67" ht="12.75">
      <c r="Y2" s="3">
        <v>0.2</v>
      </c>
      <c r="Z2" s="3">
        <v>0.2</v>
      </c>
      <c r="AC2" s="4">
        <v>2</v>
      </c>
      <c r="AD2" s="3">
        <v>2.066</v>
      </c>
      <c r="AE2" s="3">
        <v>1.734</v>
      </c>
      <c r="AF2" s="3">
        <v>2.066</v>
      </c>
      <c r="AH2" s="3">
        <v>0.2</v>
      </c>
      <c r="AJ2" s="2">
        <f>Y2</f>
        <v>0.2</v>
      </c>
      <c r="AK2" s="2">
        <f>Z2</f>
        <v>0.2</v>
      </c>
      <c r="AN2" s="2">
        <f>AC2</f>
        <v>2</v>
      </c>
      <c r="AO2" s="2">
        <f>AD2</f>
        <v>2.066</v>
      </c>
      <c r="AP2" s="2">
        <f>AE2</f>
        <v>1.734</v>
      </c>
      <c r="AQ2" s="2">
        <f>AF2</f>
        <v>2.066</v>
      </c>
      <c r="AS2" s="2">
        <f>AH2</f>
        <v>0.2</v>
      </c>
      <c r="AU2" s="2">
        <f>AJ2</f>
        <v>0.2</v>
      </c>
      <c r="AV2" s="2">
        <f>AK2</f>
        <v>0.2</v>
      </c>
      <c r="AY2" s="2">
        <f>AN2</f>
        <v>2</v>
      </c>
      <c r="AZ2" s="2">
        <f>AO2</f>
        <v>2.066</v>
      </c>
      <c r="BA2" s="2">
        <f>AP2</f>
        <v>1.734</v>
      </c>
      <c r="BB2" s="2">
        <f>AQ2</f>
        <v>2.066</v>
      </c>
      <c r="BD2" s="2">
        <f>AS2</f>
        <v>0.2</v>
      </c>
      <c r="BF2" s="2">
        <f>AU2</f>
        <v>0.2</v>
      </c>
      <c r="BG2" s="2">
        <f>AV2</f>
        <v>0.2</v>
      </c>
      <c r="BJ2" s="2">
        <f>AY2</f>
        <v>2</v>
      </c>
      <c r="BK2" s="2">
        <f>AZ2</f>
        <v>2.066</v>
      </c>
      <c r="BL2" s="2">
        <f>BA2</f>
        <v>1.734</v>
      </c>
      <c r="BM2" s="2">
        <f>BB2</f>
        <v>2.066</v>
      </c>
      <c r="BO2" s="2">
        <f>BD2</f>
        <v>0.2</v>
      </c>
    </row>
    <row r="4" spans="1:70" ht="39">
      <c r="A4" s="5" t="s">
        <v>0</v>
      </c>
      <c r="B4" s="5" t="s">
        <v>1</v>
      </c>
      <c r="C4" s="5" t="s">
        <v>2</v>
      </c>
      <c r="D4" s="5" t="s">
        <v>3</v>
      </c>
      <c r="E4" s="5" t="s">
        <v>4</v>
      </c>
      <c r="F4" s="5" t="s">
        <v>5</v>
      </c>
      <c r="G4" s="5" t="s">
        <v>6</v>
      </c>
      <c r="H4" s="5" t="s">
        <v>7</v>
      </c>
      <c r="I4" s="5" t="s">
        <v>8</v>
      </c>
      <c r="J4" s="5" t="s">
        <v>9</v>
      </c>
      <c r="K4" s="5" t="s">
        <v>10</v>
      </c>
      <c r="L4" s="5" t="s">
        <v>11</v>
      </c>
      <c r="M4" s="5" t="s">
        <v>12</v>
      </c>
      <c r="N4" s="5" t="s">
        <v>13</v>
      </c>
      <c r="O4" s="5" t="s">
        <v>14</v>
      </c>
      <c r="P4" s="5" t="s">
        <v>15</v>
      </c>
      <c r="Q4" s="5" t="s">
        <v>16</v>
      </c>
      <c r="R4" s="5" t="s">
        <v>17</v>
      </c>
      <c r="S4" s="5" t="s">
        <v>18</v>
      </c>
      <c r="T4" s="5" t="s">
        <v>19</v>
      </c>
      <c r="U4" s="5" t="s">
        <v>20</v>
      </c>
      <c r="V4" s="5" t="s">
        <v>21</v>
      </c>
      <c r="W4" s="5" t="s">
        <v>22</v>
      </c>
      <c r="X4" s="5" t="s">
        <v>11</v>
      </c>
      <c r="Y4" s="5" t="s">
        <v>90</v>
      </c>
      <c r="Z4" s="5" t="s">
        <v>91</v>
      </c>
      <c r="AA4" s="5" t="s">
        <v>93</v>
      </c>
      <c r="AB4" s="5" t="s">
        <v>92</v>
      </c>
      <c r="AC4" s="5" t="s">
        <v>100</v>
      </c>
      <c r="AD4" s="5" t="s">
        <v>101</v>
      </c>
      <c r="AE4" s="5" t="s">
        <v>102</v>
      </c>
      <c r="AF4" s="5" t="s">
        <v>92</v>
      </c>
      <c r="AG4" s="5" t="s">
        <v>95</v>
      </c>
      <c r="AH4" s="5" t="s">
        <v>94</v>
      </c>
      <c r="AI4" s="5" t="s">
        <v>13</v>
      </c>
      <c r="AJ4" s="5" t="s">
        <v>121</v>
      </c>
      <c r="AK4" s="5" t="s">
        <v>122</v>
      </c>
      <c r="AL4" s="5" t="s">
        <v>123</v>
      </c>
      <c r="AM4" s="5" t="s">
        <v>124</v>
      </c>
      <c r="AN4" s="5" t="s">
        <v>125</v>
      </c>
      <c r="AO4" s="5" t="s">
        <v>126</v>
      </c>
      <c r="AP4" s="5" t="s">
        <v>127</v>
      </c>
      <c r="AQ4" s="5" t="s">
        <v>124</v>
      </c>
      <c r="AR4" s="5" t="s">
        <v>95</v>
      </c>
      <c r="AS4" s="5" t="s">
        <v>128</v>
      </c>
      <c r="AT4" s="5" t="s">
        <v>15</v>
      </c>
      <c r="AU4" s="5" t="s">
        <v>105</v>
      </c>
      <c r="AV4" s="5" t="s">
        <v>106</v>
      </c>
      <c r="AW4" s="5" t="s">
        <v>107</v>
      </c>
      <c r="AX4" s="5" t="s">
        <v>108</v>
      </c>
      <c r="AY4" s="5" t="s">
        <v>109</v>
      </c>
      <c r="AZ4" s="5" t="s">
        <v>110</v>
      </c>
      <c r="BA4" s="5" t="s">
        <v>111</v>
      </c>
      <c r="BB4" s="5" t="s">
        <v>108</v>
      </c>
      <c r="BC4" s="5" t="s">
        <v>95</v>
      </c>
      <c r="BD4" s="5" t="s">
        <v>112</v>
      </c>
      <c r="BE4" s="5" t="s">
        <v>17</v>
      </c>
      <c r="BF4" s="5" t="s">
        <v>113</v>
      </c>
      <c r="BG4" s="5" t="s">
        <v>114</v>
      </c>
      <c r="BH4" s="5" t="s">
        <v>115</v>
      </c>
      <c r="BI4" s="5" t="s">
        <v>116</v>
      </c>
      <c r="BJ4" s="5" t="s">
        <v>117</v>
      </c>
      <c r="BK4" s="5" t="s">
        <v>118</v>
      </c>
      <c r="BL4" s="5" t="s">
        <v>119</v>
      </c>
      <c r="BM4" s="5" t="s">
        <v>116</v>
      </c>
      <c r="BN4" s="5" t="s">
        <v>95</v>
      </c>
      <c r="BO4" s="5" t="s">
        <v>120</v>
      </c>
      <c r="BP4" s="5" t="s">
        <v>103</v>
      </c>
      <c r="BQ4" s="5" t="s">
        <v>104</v>
      </c>
      <c r="BR4" s="5" t="s">
        <v>131</v>
      </c>
    </row>
    <row r="5" spans="25:67" ht="12.75">
      <c r="Y5" s="1"/>
      <c r="Z5" s="1"/>
      <c r="AA5" s="1"/>
      <c r="AB5" s="1"/>
      <c r="AC5" s="1"/>
      <c r="AD5" s="1"/>
      <c r="AE5" s="1"/>
      <c r="AH5" s="1"/>
      <c r="AJ5" s="1"/>
      <c r="AK5" s="1"/>
      <c r="AL5" s="1"/>
      <c r="AM5" s="1"/>
      <c r="AN5" s="1"/>
      <c r="AO5" s="1"/>
      <c r="AP5" s="1"/>
      <c r="AS5" s="1"/>
      <c r="AU5" s="1"/>
      <c r="AV5" s="1"/>
      <c r="AW5" s="1"/>
      <c r="AX5" s="1"/>
      <c r="AY5" s="1"/>
      <c r="AZ5" s="1"/>
      <c r="BA5" s="1"/>
      <c r="BD5" s="1"/>
      <c r="BF5" s="1"/>
      <c r="BG5" s="1"/>
      <c r="BH5" s="1"/>
      <c r="BI5" s="1"/>
      <c r="BJ5" s="1"/>
      <c r="BK5" s="1"/>
      <c r="BL5" s="1"/>
      <c r="BO5" s="1"/>
    </row>
    <row r="6" spans="1:70" ht="12.75">
      <c r="A6">
        <v>55741</v>
      </c>
      <c r="B6" t="s">
        <v>35</v>
      </c>
      <c r="C6">
        <v>1</v>
      </c>
      <c r="D6" t="s">
        <v>24</v>
      </c>
      <c r="E6" t="s">
        <v>96</v>
      </c>
      <c r="F6">
        <v>20050602</v>
      </c>
      <c r="G6" t="s">
        <v>36</v>
      </c>
      <c r="H6" t="s">
        <v>26</v>
      </c>
      <c r="I6">
        <v>39.9</v>
      </c>
      <c r="J6">
        <v>60.5</v>
      </c>
      <c r="K6">
        <v>35</v>
      </c>
      <c r="L6">
        <v>-0.3004</v>
      </c>
      <c r="M6">
        <v>28.08</v>
      </c>
      <c r="N6">
        <v>-1.1667</v>
      </c>
      <c r="O6">
        <v>16.46</v>
      </c>
      <c r="P6">
        <v>0.4521</v>
      </c>
      <c r="Q6">
        <v>20.6</v>
      </c>
      <c r="R6">
        <v>0.8658</v>
      </c>
      <c r="S6" t="s">
        <v>27</v>
      </c>
      <c r="T6" t="s">
        <v>28</v>
      </c>
      <c r="U6" t="s">
        <v>29</v>
      </c>
      <c r="V6" t="s">
        <v>30</v>
      </c>
      <c r="W6" t="s">
        <v>31</v>
      </c>
      <c r="X6">
        <v>-0.3004</v>
      </c>
      <c r="Y6" s="1">
        <f>IF($B6&lt;&gt;$B5,Y$2*X6,Y$2*X6+(1-Y$2)*Y5)</f>
        <v>-0.06008</v>
      </c>
      <c r="Z6" s="1">
        <f>IF($B5&lt;&gt;$B6,Z$2*X6+(1-Z$2)*AVERAGE(X6:X8),IF(AG5=1,AH6,Z$2*X6+(1-Z$2)*Z5))</f>
        <v>-0.4593333333333333</v>
      </c>
      <c r="AA6" s="1">
        <f>IF($B6&lt;&gt;$B5,X6-AVERAGE(X6:X8),X6-Z5)</f>
        <v>0.1986666666666666</v>
      </c>
      <c r="AB6" s="1">
        <f>IF(AF6&lt;&gt;X6,AF6,-99)</f>
        <v>-99</v>
      </c>
      <c r="AC6" s="1">
        <f>IF(ABS(X6)&gt;AC$2,X6,-99)</f>
        <v>-99</v>
      </c>
      <c r="AD6" s="1">
        <f>IF(ABS(AA6)&gt;AD$2,AA6,-99)</f>
        <v>-99</v>
      </c>
      <c r="AE6" s="1">
        <f>IF(AND(ABS(AA6)&gt;AE$2,ABS(AA6)&lt;AD$2),AA6,-99)</f>
        <v>-99</v>
      </c>
      <c r="AF6">
        <f>IF($B6&lt;&gt;$B5,X6,IF(AND(ABS(X6-X7)&gt;AF$2,ABS(AA6)&gt;AF$2),IF(AA6&gt;0,Z5+AF$2,Z5-AF$2),X6))</f>
        <v>-0.3004</v>
      </c>
      <c r="AG6">
        <f>IF(AF6=X6,0,1)</f>
        <v>0</v>
      </c>
      <c r="AH6" s="1">
        <f>IF($B6&lt;&gt;$B5,AH$2*AF6+(1-AH$2)*AVERAGE(X6:X8),AH$2*AF6+(1-AH$2)*AH5)</f>
        <v>-0.4593333333333333</v>
      </c>
      <c r="AI6">
        <v>-1.1667</v>
      </c>
      <c r="AJ6" s="1">
        <f>IF($B6&lt;&gt;$B5,AJ$2*AI6,AJ$2*AI6+(1-AJ$2)*AJ5)</f>
        <v>-0.23334000000000002</v>
      </c>
      <c r="AK6" s="1">
        <f>IF($B5&lt;&gt;$B6,AK$2*AI6+(1-AK$2)*AVERAGE(AI6:AI8),IF(AR5=1,AS6,AK$2*AI6+(1-AK$2)*AK5))</f>
        <v>-0.65246</v>
      </c>
      <c r="AL6" s="1">
        <f>IF($B6&lt;&gt;$B5,AI6-AVERAGE(AI6:AI8),AI6-AK5)</f>
        <v>-0.6428</v>
      </c>
      <c r="AM6" s="1">
        <f>IF(AQ6&lt;&gt;AI6,AQ6,-99)</f>
        <v>-99</v>
      </c>
      <c r="AN6" s="1">
        <f>IF(ABS(AI6)&gt;AN$2,AI6,-99)</f>
        <v>-99</v>
      </c>
      <c r="AO6" s="1">
        <f>IF(ABS(AL6)&gt;AO$2,AL6,-99)</f>
        <v>-99</v>
      </c>
      <c r="AP6" s="1">
        <f>IF(AND(ABS(AL6)&gt;AP$2,ABS(AL6)&lt;AO$2),AL6,-99)</f>
        <v>-99</v>
      </c>
      <c r="AQ6">
        <f>IF($B6&lt;&gt;$B5,AI6,IF(AND(ABS(AI6-AI7)&gt;AQ$2,ABS(AL6)&gt;AQ$2),IF(AL6&gt;0,AK5+AQ$2,AK5-AQ$2),AI6))</f>
        <v>-1.1667</v>
      </c>
      <c r="AR6">
        <f>IF(AQ6=AI6,0,1)</f>
        <v>0</v>
      </c>
      <c r="AS6" s="1">
        <f>IF($B6&lt;&gt;$B5,AS$2*AQ6+(1-AS$2)*AVERAGE(AI6:AI8),AS$2*AQ6+(1-AS$2)*AS5)</f>
        <v>-0.65246</v>
      </c>
      <c r="AT6">
        <v>0.4521</v>
      </c>
      <c r="AU6" s="1">
        <f>IF($B6&lt;&gt;$B5,AU$2*AT6,AU$2*AT6+(1-AU$2)*AU5)</f>
        <v>0.09042</v>
      </c>
      <c r="AV6" s="1">
        <f>IF($B5&lt;&gt;$B6,AV$2*AT6+(1-AV$2)*AVERAGE(AT6:AT8),IF(BC5=1,BD6,AV$2*AT6+(1-AV$2)*AV5))</f>
        <v>0.41290000000000004</v>
      </c>
      <c r="AW6" s="1">
        <f>IF($B6&lt;&gt;$B5,AT6-AVERAGE(AT6:AT8),AT6-AV5)</f>
        <v>0.04899999999999999</v>
      </c>
      <c r="AX6" s="1">
        <f>IF(BB6&lt;&gt;AT6,BB6,-99)</f>
        <v>-99</v>
      </c>
      <c r="AY6" s="1">
        <f>IF(ABS(AT6)&gt;AY$2,AT6,-99)</f>
        <v>-99</v>
      </c>
      <c r="AZ6" s="1">
        <f>IF(ABS(AW6)&gt;AZ$2,AW6,-99)</f>
        <v>-99</v>
      </c>
      <c r="BA6" s="1">
        <f>IF(AND(ABS(AW6)&gt;BA$2,ABS(AW6)&lt;AZ$2),AW6,-99)</f>
        <v>-99</v>
      </c>
      <c r="BB6">
        <f>IF($B6&lt;&gt;$B5,AT6,IF(AND(ABS(AT6-AT7)&gt;BB$2,ABS(AW6)&gt;BB$2),IF(AW6&gt;0,AV5+BB$2,AV5-BB$2),AT6))</f>
        <v>0.4521</v>
      </c>
      <c r="BC6">
        <f>IF(BB6=AT6,0,1)</f>
        <v>0</v>
      </c>
      <c r="BD6" s="1">
        <f>IF($B6&lt;&gt;$B5,BD$2*BB6+(1-BD$2)*AVERAGE(AT6:AT8),BD$2*BB6+(1-BD$2)*BD5)</f>
        <v>0.41290000000000004</v>
      </c>
      <c r="BE6">
        <v>0.8658</v>
      </c>
      <c r="BF6" s="1">
        <f>IF($B6&lt;&gt;$B5,BF$2*BE6,BF$2*BE6+(1-BF$2)*BF5)</f>
        <v>0.17316</v>
      </c>
      <c r="BG6" s="1">
        <f>IF($B5&lt;&gt;$B6,BG$2*BE6+(1-BG$2)*AVERAGE(BE6:BE8),IF(BN5=1,BO6,BG$2*BE6+(1-BG$2)*BG5))</f>
        <v>0.27948</v>
      </c>
      <c r="BH6" s="1">
        <f>IF($B6&lt;&gt;$B5,BE6-AVERAGE(BE6:BE8),BE6-BG5)</f>
        <v>0.7329</v>
      </c>
      <c r="BI6" s="1">
        <f>IF(BM6&lt;&gt;BE6,BM6,-99)</f>
        <v>-99</v>
      </c>
      <c r="BJ6" s="1">
        <f>IF(ABS(BE6)&gt;BJ$2,BE6,-99)</f>
        <v>-99</v>
      </c>
      <c r="BK6" s="1">
        <f>IF(ABS(BH6)&gt;BK$2,BH6,-99)</f>
        <v>-99</v>
      </c>
      <c r="BL6" s="1">
        <f>IF(AND(ABS(BH6)&gt;BL$2,ABS(BH6)&lt;BK$2),BH6,-99)</f>
        <v>-99</v>
      </c>
      <c r="BM6">
        <f>IF($B6&lt;&gt;$B5,BE6,IF(AND(ABS(BE6-BE7)&gt;BM$2,ABS(BH6)&gt;BM$2),IF(BH6&gt;0,BG5+BM$2,BG5-BM$2),BE6))</f>
        <v>0.8658</v>
      </c>
      <c r="BN6">
        <f>IF(BM6=BE6,0,1)</f>
        <v>0</v>
      </c>
      <c r="BO6" s="1">
        <f>IF($B6&lt;&gt;$B5,BO$2*BM6+(1-BO$2)*AVERAGE(BE6:BE8),BO$2*BM6+(1-BO$2)*BO5)</f>
        <v>0.27948</v>
      </c>
      <c r="BP6">
        <f>IF(LEFT(E6,1)="O",1,0)</f>
        <v>0</v>
      </c>
      <c r="BQ6">
        <f>IF(AVERAGE(BK6,AZ6,AO6,AD6)=-99,0,1)</f>
        <v>0</v>
      </c>
      <c r="BR6">
        <f>IF(OR(AVERAGE(BL6,BA6,AP6,AE6)=-99,BQ6=1),0,1)</f>
        <v>0</v>
      </c>
    </row>
    <row r="7" spans="1:70" ht="12.75">
      <c r="A7">
        <v>56273</v>
      </c>
      <c r="B7" t="s">
        <v>35</v>
      </c>
      <c r="C7">
        <v>1</v>
      </c>
      <c r="D7" t="s">
        <v>24</v>
      </c>
      <c r="E7" t="s">
        <v>96</v>
      </c>
      <c r="F7">
        <v>20050720</v>
      </c>
      <c r="G7" t="s">
        <v>55</v>
      </c>
      <c r="H7" t="s">
        <v>33</v>
      </c>
      <c r="I7">
        <v>40</v>
      </c>
      <c r="J7">
        <v>72.8</v>
      </c>
      <c r="K7">
        <v>44.71</v>
      </c>
      <c r="L7">
        <v>-0.0633</v>
      </c>
      <c r="M7">
        <v>27.38</v>
      </c>
      <c r="N7">
        <v>0.3149</v>
      </c>
      <c r="O7">
        <v>17.92</v>
      </c>
      <c r="P7">
        <v>-0.0461</v>
      </c>
      <c r="Q7">
        <v>32.8</v>
      </c>
      <c r="R7">
        <v>-0.0089</v>
      </c>
      <c r="S7" t="s">
        <v>27</v>
      </c>
      <c r="T7" t="s">
        <v>47</v>
      </c>
      <c r="U7" t="s">
        <v>29</v>
      </c>
      <c r="V7" t="s">
        <v>30</v>
      </c>
      <c r="W7" t="s">
        <v>31</v>
      </c>
      <c r="X7">
        <v>-0.0633</v>
      </c>
      <c r="Y7" s="1">
        <f>IF($B7&lt;&gt;$B6,Y$2*X7,Y$2*X7+(1-Y$2)*Y6)</f>
        <v>-0.060724</v>
      </c>
      <c r="Z7" s="1">
        <f>IF($B6&lt;&gt;$B7,Z$2*X7+(1-Z$2)*AVERAGE(X7:X9),IF(AG6=1,AH7,Z$2*X7+(1-Z$2)*Z6))</f>
        <v>-0.38012666666666667</v>
      </c>
      <c r="AA7" s="1">
        <f>IF($B7&lt;&gt;$B6,X7-AVERAGE(X7:X9),X7-Z6)</f>
        <v>0.39603333333333335</v>
      </c>
      <c r="AB7" s="1">
        <f>IF(AF7&lt;&gt;X7,AF7,-99)</f>
        <v>-99</v>
      </c>
      <c r="AC7" s="1">
        <f>IF(ABS(X7)&gt;AC$2,X7,-99)</f>
        <v>-99</v>
      </c>
      <c r="AD7" s="1">
        <f>IF(ABS(AA7)&gt;AD$2,AA7,-99)</f>
        <v>-99</v>
      </c>
      <c r="AE7" s="1">
        <f>IF(AND(ABS(AA7)&gt;AE$2,ABS(AA7)&lt;AD$2),AA7,-99)</f>
        <v>-99</v>
      </c>
      <c r="AF7">
        <f>IF($B7&lt;&gt;$B6,X7,IF(AND(ABS(X7-X8)&gt;AF$2,ABS(AA7)&gt;AF$2),IF(AA7&gt;0,Z6+AF$2,Z6-AF$2),X7))</f>
        <v>-0.0633</v>
      </c>
      <c r="AG7">
        <f>IF(AF7=X7,0,1)</f>
        <v>0</v>
      </c>
      <c r="AH7" s="1">
        <f>IF($B7&lt;&gt;$B6,AH$2*AF7+(1-AH$2)*AVERAGE(X7:X9),AH$2*AF7+(1-AH$2)*AH6)</f>
        <v>-0.38012666666666667</v>
      </c>
      <c r="AI7">
        <v>0.3149</v>
      </c>
      <c r="AJ7" s="1">
        <f>IF($B7&lt;&gt;$B6,AJ$2*AI7,AJ$2*AI7+(1-AJ$2)*AJ6)</f>
        <v>-0.12369200000000002</v>
      </c>
      <c r="AK7" s="1">
        <f>IF($B6&lt;&gt;$B7,AK$2*AI7+(1-AK$2)*AVERAGE(AI7:AI9),IF(AR6=1,AS7,AK$2*AI7+(1-AK$2)*AK6))</f>
        <v>-0.45898800000000006</v>
      </c>
      <c r="AL7" s="1">
        <f>IF($B7&lt;&gt;$B6,AI7-AVERAGE(AI7:AI9),AI7-AK6)</f>
        <v>0.96736</v>
      </c>
      <c r="AM7" s="1">
        <f>IF(AQ7&lt;&gt;AI7,AQ7,-99)</f>
        <v>-99</v>
      </c>
      <c r="AN7" s="1">
        <f>IF(ABS(AI7)&gt;AN$2,AI7,-99)</f>
        <v>-99</v>
      </c>
      <c r="AO7" s="1">
        <f>IF(ABS(AL7)&gt;AO$2,AL7,-99)</f>
        <v>-99</v>
      </c>
      <c r="AP7" s="1">
        <f>IF(AND(ABS(AL7)&gt;AP$2,ABS(AL7)&lt;AO$2),AL7,-99)</f>
        <v>-99</v>
      </c>
      <c r="AQ7">
        <f>IF($B7&lt;&gt;$B6,AI7,IF(AND(ABS(AI7-AI8)&gt;AQ$2,ABS(AL7)&gt;AQ$2),IF(AL7&gt;0,AK6+AQ$2,AK6-AQ$2),AI7))</f>
        <v>0.3149</v>
      </c>
      <c r="AR7">
        <f>IF(AQ7=AI7,0,1)</f>
        <v>0</v>
      </c>
      <c r="AS7" s="1">
        <f>IF($B7&lt;&gt;$B6,AS$2*AQ7+(1-AS$2)*AVERAGE(AI7:AI9),AS$2*AQ7+(1-AS$2)*AS6)</f>
        <v>-0.45898800000000006</v>
      </c>
      <c r="AT7">
        <v>-0.0461</v>
      </c>
      <c r="AU7" s="1">
        <f>IF($B7&lt;&gt;$B6,AU$2*AT7,AU$2*AT7+(1-AU$2)*AU6)</f>
        <v>0.06311599999999999</v>
      </c>
      <c r="AV7" s="1">
        <f>IF($B6&lt;&gt;$B7,AV$2*AT7+(1-AV$2)*AVERAGE(AT7:AT9),IF(BC6=1,BD7,AV$2*AT7+(1-AV$2)*AV6))</f>
        <v>0.32110000000000005</v>
      </c>
      <c r="AW7" s="1">
        <f>IF($B7&lt;&gt;$B6,AT7-AVERAGE(AT7:AT9),AT7-AV6)</f>
        <v>-0.4590000000000001</v>
      </c>
      <c r="AX7" s="1">
        <f>IF(BB7&lt;&gt;AT7,BB7,-99)</f>
        <v>-99</v>
      </c>
      <c r="AY7" s="1">
        <f>IF(ABS(AT7)&gt;AY$2,AT7,-99)</f>
        <v>-99</v>
      </c>
      <c r="AZ7" s="1">
        <f>IF(ABS(AW7)&gt;AZ$2,AW7,-99)</f>
        <v>-99</v>
      </c>
      <c r="BA7" s="1">
        <f>IF(AND(ABS(AW7)&gt;BA$2,ABS(AW7)&lt;AZ$2),AW7,-99)</f>
        <v>-99</v>
      </c>
      <c r="BB7">
        <f>IF($B7&lt;&gt;$B6,AT7,IF(AND(ABS(AT7-AT8)&gt;BB$2,ABS(AW7)&gt;BB$2),IF(AW7&gt;0,AV6+BB$2,AV6-BB$2),AT7))</f>
        <v>-0.0461</v>
      </c>
      <c r="BC7">
        <f>IF(BB7=AT7,0,1)</f>
        <v>0</v>
      </c>
      <c r="BD7" s="1">
        <f>IF($B7&lt;&gt;$B6,BD$2*BB7+(1-BD$2)*AVERAGE(AT7:AT9),BD$2*BB7+(1-BD$2)*BD6)</f>
        <v>0.32110000000000005</v>
      </c>
      <c r="BE7">
        <v>-0.0089</v>
      </c>
      <c r="BF7" s="1">
        <f>IF($B7&lt;&gt;$B6,BF$2*BE7,BF$2*BE7+(1-BF$2)*BF6)</f>
        <v>0.136748</v>
      </c>
      <c r="BG7" s="1">
        <f>IF($B6&lt;&gt;$B7,BG$2*BE7+(1-BG$2)*AVERAGE(BE7:BE9),IF(BN6=1,BO7,BG$2*BE7+(1-BG$2)*BG6))</f>
        <v>0.221804</v>
      </c>
      <c r="BH7" s="1">
        <f>IF($B7&lt;&gt;$B6,BE7-AVERAGE(BE7:BE9),BE7-BG6)</f>
        <v>-0.28838</v>
      </c>
      <c r="BI7" s="1">
        <f>IF(BM7&lt;&gt;BE7,BM7,-99)</f>
        <v>-99</v>
      </c>
      <c r="BJ7" s="1">
        <f>IF(ABS(BE7)&gt;BJ$2,BE7,-99)</f>
        <v>-99</v>
      </c>
      <c r="BK7" s="1">
        <f>IF(ABS(BH7)&gt;BK$2,BH7,-99)</f>
        <v>-99</v>
      </c>
      <c r="BL7" s="1">
        <f>IF(AND(ABS(BH7)&gt;BL$2,ABS(BH7)&lt;BK$2),BH7,-99)</f>
        <v>-99</v>
      </c>
      <c r="BM7">
        <f>IF($B7&lt;&gt;$B6,BE7,IF(AND(ABS(BE7-BE8)&gt;BM$2,ABS(BH7)&gt;BM$2),IF(BH7&gt;0,BG6+BM$2,BG6-BM$2),BE7))</f>
        <v>-0.0089</v>
      </c>
      <c r="BN7">
        <f>IF(BM7=BE7,0,1)</f>
        <v>0</v>
      </c>
      <c r="BO7" s="1">
        <f>IF($B7&lt;&gt;$B6,BO$2*BM7+(1-BO$2)*AVERAGE(BE7:BE9),BO$2*BM7+(1-BO$2)*BO6)</f>
        <v>0.221804</v>
      </c>
      <c r="BP7">
        <f>IF(LEFT(E7,1)="O",1,0)</f>
        <v>0</v>
      </c>
      <c r="BQ7">
        <f>IF(AVERAGE(BK7,AZ7,AO7,AD7)=-99,0,1)</f>
        <v>0</v>
      </c>
      <c r="BR7">
        <f>IF(OR(AVERAGE(BL7,BA7,AP7,AE7)=-99,BQ7=1),0,1)</f>
        <v>0</v>
      </c>
    </row>
    <row r="8" spans="1:70" ht="12.75">
      <c r="A8">
        <v>56386</v>
      </c>
      <c r="B8" t="s">
        <v>35</v>
      </c>
      <c r="C8">
        <v>1</v>
      </c>
      <c r="D8" t="s">
        <v>24</v>
      </c>
      <c r="E8" t="s">
        <v>96</v>
      </c>
      <c r="F8">
        <v>20050817</v>
      </c>
      <c r="G8" t="s">
        <v>59</v>
      </c>
      <c r="H8" t="s">
        <v>54</v>
      </c>
      <c r="I8">
        <v>31.5</v>
      </c>
      <c r="J8">
        <v>66.2</v>
      </c>
      <c r="K8">
        <v>38.25</v>
      </c>
      <c r="L8">
        <v>-1.1335</v>
      </c>
      <c r="M8">
        <v>19.17</v>
      </c>
      <c r="N8">
        <v>-0.7199</v>
      </c>
      <c r="O8">
        <v>13.54</v>
      </c>
      <c r="P8">
        <v>0.8033</v>
      </c>
      <c r="Q8">
        <v>34.7</v>
      </c>
      <c r="R8">
        <v>-0.4582</v>
      </c>
      <c r="S8" t="s">
        <v>27</v>
      </c>
      <c r="T8" t="s">
        <v>58</v>
      </c>
      <c r="U8" t="s">
        <v>29</v>
      </c>
      <c r="V8" t="s">
        <v>30</v>
      </c>
      <c r="W8" t="s">
        <v>31</v>
      </c>
      <c r="X8">
        <v>-1.1335</v>
      </c>
      <c r="Y8" s="1">
        <f>IF($B8&lt;&gt;$B7,Y$2*X8,Y$2*X8+(1-Y$2)*Y7)</f>
        <v>-0.2752792</v>
      </c>
      <c r="Z8" s="1">
        <f>IF($B7&lt;&gt;$B8,Z$2*X8+(1-Z$2)*AVERAGE(X8:X10),IF(AG7=1,AH8,Z$2*X8+(1-Z$2)*Z7))</f>
        <v>-0.5308013333333333</v>
      </c>
      <c r="AA8" s="1">
        <f>IF($B8&lt;&gt;$B7,X8-AVERAGE(X8:X10),X8-Z7)</f>
        <v>-0.7533733333333332</v>
      </c>
      <c r="AB8" s="1">
        <f>IF(AF8&lt;&gt;X8,AF8,-99)</f>
        <v>-99</v>
      </c>
      <c r="AC8" s="1">
        <f>IF(ABS(X8)&gt;AC$2,X8,-99)</f>
        <v>-99</v>
      </c>
      <c r="AD8" s="1">
        <f>IF(ABS(AA8)&gt;AD$2,AA8,-99)</f>
        <v>-99</v>
      </c>
      <c r="AE8" s="1">
        <f>IF(AND(ABS(AA8)&gt;AE$2,ABS(AA8)&lt;AD$2),AA8,-99)</f>
        <v>-99</v>
      </c>
      <c r="AF8">
        <f>IF($B8&lt;&gt;$B7,X8,IF(AND(ABS(X8-X9)&gt;AF$2,ABS(AA8)&gt;AF$2),IF(AA8&gt;0,Z7+AF$2,Z7-AF$2),X8))</f>
        <v>-1.1335</v>
      </c>
      <c r="AG8">
        <f>IF(AF8=X8,0,1)</f>
        <v>0</v>
      </c>
      <c r="AH8" s="1">
        <f>IF($B8&lt;&gt;$B7,AH$2*AF8+(1-AH$2)*AVERAGE(X8:X10),AH$2*AF8+(1-AH$2)*AH7)</f>
        <v>-0.5308013333333333</v>
      </c>
      <c r="AI8">
        <v>-0.7199</v>
      </c>
      <c r="AJ8" s="1">
        <f>IF($B8&lt;&gt;$B7,AJ$2*AI8,AJ$2*AI8+(1-AJ$2)*AJ7)</f>
        <v>-0.24293360000000003</v>
      </c>
      <c r="AK8" s="1">
        <f>IF($B7&lt;&gt;$B8,AK$2*AI8+(1-AK$2)*AVERAGE(AI8:AI10),IF(AR7=1,AS8,AK$2*AI8+(1-AK$2)*AK7))</f>
        <v>-0.5111704000000001</v>
      </c>
      <c r="AL8" s="1">
        <f>IF($B8&lt;&gt;$B7,AI8-AVERAGE(AI8:AI10),AI8-AK7)</f>
        <v>-0.2609119999999999</v>
      </c>
      <c r="AM8" s="1">
        <f>IF(AQ8&lt;&gt;AI8,AQ8,-99)</f>
        <v>-99</v>
      </c>
      <c r="AN8" s="1">
        <f>IF(ABS(AI8)&gt;AN$2,AI8,-99)</f>
        <v>-99</v>
      </c>
      <c r="AO8" s="1">
        <f>IF(ABS(AL8)&gt;AO$2,AL8,-99)</f>
        <v>-99</v>
      </c>
      <c r="AP8" s="1">
        <f>IF(AND(ABS(AL8)&gt;AP$2,ABS(AL8)&lt;AO$2),AL8,-99)</f>
        <v>-99</v>
      </c>
      <c r="AQ8">
        <f>IF($B8&lt;&gt;$B7,AI8,IF(AND(ABS(AI8-AI9)&gt;AQ$2,ABS(AL8)&gt;AQ$2),IF(AL8&gt;0,AK7+AQ$2,AK7-AQ$2),AI8))</f>
        <v>-0.7199</v>
      </c>
      <c r="AR8">
        <f>IF(AQ8=AI8,0,1)</f>
        <v>0</v>
      </c>
      <c r="AS8" s="1">
        <f>IF($B8&lt;&gt;$B7,AS$2*AQ8+(1-AS$2)*AVERAGE(AI8:AI10),AS$2*AQ8+(1-AS$2)*AS7)</f>
        <v>-0.5111704000000001</v>
      </c>
      <c r="AT8">
        <v>0.8033</v>
      </c>
      <c r="AU8" s="1">
        <f>IF($B8&lt;&gt;$B7,AU$2*AT8,AU$2*AT8+(1-AU$2)*AU7)</f>
        <v>0.21115280000000003</v>
      </c>
      <c r="AV8" s="1">
        <f>IF($B7&lt;&gt;$B8,AV$2*AT8+(1-AV$2)*AVERAGE(AT8:AT10),IF(BC7=1,BD8,AV$2*AT8+(1-AV$2)*AV7))</f>
        <v>0.4175400000000001</v>
      </c>
      <c r="AW8" s="1">
        <f>IF($B8&lt;&gt;$B7,AT8-AVERAGE(AT8:AT10),AT8-AV7)</f>
        <v>0.48219999999999996</v>
      </c>
      <c r="AX8" s="1">
        <f>IF(BB8&lt;&gt;AT8,BB8,-99)</f>
        <v>-99</v>
      </c>
      <c r="AY8" s="1">
        <f>IF(ABS(AT8)&gt;AY$2,AT8,-99)</f>
        <v>-99</v>
      </c>
      <c r="AZ8" s="1">
        <f>IF(ABS(AW8)&gt;AZ$2,AW8,-99)</f>
        <v>-99</v>
      </c>
      <c r="BA8" s="1">
        <f>IF(AND(ABS(AW8)&gt;BA$2,ABS(AW8)&lt;AZ$2),AW8,-99)</f>
        <v>-99</v>
      </c>
      <c r="BB8">
        <f>IF($B8&lt;&gt;$B7,AT8,IF(AND(ABS(AT8-AT9)&gt;BB$2,ABS(AW8)&gt;BB$2),IF(AW8&gt;0,AV7+BB$2,AV7-BB$2),AT8))</f>
        <v>0.8033</v>
      </c>
      <c r="BC8">
        <f>IF(BB8=AT8,0,1)</f>
        <v>0</v>
      </c>
      <c r="BD8" s="1">
        <f>IF($B8&lt;&gt;$B7,BD$2*BB8+(1-BD$2)*AVERAGE(AT8:AT10),BD$2*BB8+(1-BD$2)*BD7)</f>
        <v>0.4175400000000001</v>
      </c>
      <c r="BE8">
        <v>-0.4582</v>
      </c>
      <c r="BF8" s="1">
        <f>IF($B8&lt;&gt;$B7,BF$2*BE8,BF$2*BE8+(1-BF$2)*BF7)</f>
        <v>0.017758400000000008</v>
      </c>
      <c r="BG8" s="1">
        <f>IF($B7&lt;&gt;$B8,BG$2*BE8+(1-BG$2)*AVERAGE(BE8:BE10),IF(BN7=1,BO8,BG$2*BE8+(1-BG$2)*BG7))</f>
        <v>0.08580320000000002</v>
      </c>
      <c r="BH8" s="1">
        <f>IF($B8&lt;&gt;$B7,BE8-AVERAGE(BE8:BE10),BE8-BG7)</f>
        <v>-0.680004</v>
      </c>
      <c r="BI8" s="1">
        <f>IF(BM8&lt;&gt;BE8,BM8,-99)</f>
        <v>-99</v>
      </c>
      <c r="BJ8" s="1">
        <f>IF(ABS(BE8)&gt;BJ$2,BE8,-99)</f>
        <v>-99</v>
      </c>
      <c r="BK8" s="1">
        <f>IF(ABS(BH8)&gt;BK$2,BH8,-99)</f>
        <v>-99</v>
      </c>
      <c r="BL8" s="1">
        <f>IF(AND(ABS(BH8)&gt;BL$2,ABS(BH8)&lt;BK$2),BH8,-99)</f>
        <v>-99</v>
      </c>
      <c r="BM8">
        <f>IF($B8&lt;&gt;$B7,BE8,IF(AND(ABS(BE8-BE9)&gt;BM$2,ABS(BH8)&gt;BM$2),IF(BH8&gt;0,BG7+BM$2,BG7-BM$2),BE8))</f>
        <v>-0.4582</v>
      </c>
      <c r="BN8">
        <f>IF(BM8=BE8,0,1)</f>
        <v>0</v>
      </c>
      <c r="BO8" s="1">
        <f>IF($B8&lt;&gt;$B7,BO$2*BM8+(1-BO$2)*AVERAGE(BE8:BE10),BO$2*BM8+(1-BO$2)*BO7)</f>
        <v>0.08580320000000002</v>
      </c>
      <c r="BP8">
        <f>IF(LEFT(E8,1)="O",1,0)</f>
        <v>0</v>
      </c>
      <c r="BQ8">
        <f>IF(AVERAGE(BK8,AZ8,AO8,AD8)=-99,0,1)</f>
        <v>0</v>
      </c>
      <c r="BR8">
        <f>IF(OR(AVERAGE(BL8,BA8,AP8,AE8)=-99,BQ8=1),0,1)</f>
        <v>0</v>
      </c>
    </row>
    <row r="9" spans="1:70" ht="12.75">
      <c r="A9">
        <v>56387</v>
      </c>
      <c r="B9" t="s">
        <v>35</v>
      </c>
      <c r="C9">
        <v>1</v>
      </c>
      <c r="D9" t="s">
        <v>24</v>
      </c>
      <c r="E9" t="s">
        <v>96</v>
      </c>
      <c r="F9">
        <v>20050915</v>
      </c>
      <c r="G9" t="s">
        <v>72</v>
      </c>
      <c r="H9" t="s">
        <v>33</v>
      </c>
      <c r="I9">
        <v>44.8</v>
      </c>
      <c r="J9">
        <v>80</v>
      </c>
      <c r="K9">
        <v>49.22</v>
      </c>
      <c r="L9">
        <v>0.5445</v>
      </c>
      <c r="M9">
        <v>24.17</v>
      </c>
      <c r="N9">
        <v>-0.108</v>
      </c>
      <c r="O9">
        <v>21.04</v>
      </c>
      <c r="P9">
        <v>0.7349</v>
      </c>
      <c r="Q9">
        <v>35.2</v>
      </c>
      <c r="R9">
        <v>0.2738</v>
      </c>
      <c r="S9">
        <v>20070214</v>
      </c>
      <c r="T9" t="s">
        <v>69</v>
      </c>
      <c r="U9" t="s">
        <v>29</v>
      </c>
      <c r="V9" t="s">
        <v>30</v>
      </c>
      <c r="W9" t="s">
        <v>31</v>
      </c>
      <c r="X9">
        <v>0.5445</v>
      </c>
      <c r="Y9" s="1">
        <f>IF($B9&lt;&gt;$B8,Y$2*X9,Y$2*X9+(1-Y$2)*Y8)</f>
        <v>-0.11132336000000001</v>
      </c>
      <c r="Z9" s="1">
        <f>IF($B8&lt;&gt;$B9,Z$2*X9+(1-Z$2)*AVERAGE(X9:X10),IF(AG8=1,AH9,Z$2*X9+(1-Z$2)*Z8))</f>
        <v>-0.3157410666666667</v>
      </c>
      <c r="AA9" s="1">
        <f>IF($B9&lt;&gt;$B8,X9-AVERAGE(X9:X10),X9-Z8)</f>
        <v>1.0753013333333334</v>
      </c>
      <c r="AB9" s="1">
        <f>IF(AF9&lt;&gt;X9,AF9,-99)</f>
        <v>-99</v>
      </c>
      <c r="AC9" s="1">
        <f>IF(ABS(X9)&gt;AC$2,X9,-99)</f>
        <v>-99</v>
      </c>
      <c r="AD9" s="1">
        <f>IF(ABS(AA9)&gt;AD$2,AA9,-99)</f>
        <v>-99</v>
      </c>
      <c r="AE9" s="1">
        <f>IF(AND(ABS(AA9)&gt;AE$2,ABS(AA9)&lt;AD$2),AA9,-99)</f>
        <v>-99</v>
      </c>
      <c r="AF9">
        <f>IF($B9&lt;&gt;$B8,X9,IF(AND(ABS(X9-X10)&gt;AF$2,ABS(AA9)&gt;AF$2),IF(AA9&gt;0,Z8+AF$2,Z8-AF$2),X9))</f>
        <v>0.5445</v>
      </c>
      <c r="AG9">
        <f>IF(AF9=X9,0,1)</f>
        <v>0</v>
      </c>
      <c r="AH9" s="1">
        <f>IF($B9&lt;&gt;$B8,AH$2*AF9+(1-AH$2)*AVERAGE(X9:X10),AH$2*AF9+(1-AH$2)*AH8)</f>
        <v>-0.3157410666666667</v>
      </c>
      <c r="AI9">
        <v>-0.108</v>
      </c>
      <c r="AJ9" s="1">
        <f>IF($B9&lt;&gt;$B8,AJ$2*AI9,AJ$2*AI9+(1-AJ$2)*AJ8)</f>
        <v>-0.21594688000000004</v>
      </c>
      <c r="AK9" s="1">
        <f>IF($B8&lt;&gt;$B9,AK$2*AI9+(1-AK$2)*AVERAGE(AI9:AI10),IF(AR8=1,AS9,AK$2*AI9+(1-AK$2)*AK8))</f>
        <v>-0.43053632000000014</v>
      </c>
      <c r="AL9" s="1">
        <f>IF($B9&lt;&gt;$B8,AI9-AVERAGE(AI9:AI10),AI9-AK8)</f>
        <v>0.40317040000000015</v>
      </c>
      <c r="AM9" s="1">
        <f>IF(AQ9&lt;&gt;AI9,AQ9,-99)</f>
        <v>-99</v>
      </c>
      <c r="AN9" s="1">
        <f>IF(ABS(AI9)&gt;AN$2,AI9,-99)</f>
        <v>-99</v>
      </c>
      <c r="AO9" s="1">
        <f>IF(ABS(AL9)&gt;AO$2,AL9,-99)</f>
        <v>-99</v>
      </c>
      <c r="AP9" s="1">
        <f>IF(AND(ABS(AL9)&gt;AP$2,ABS(AL9)&lt;AO$2),AL9,-99)</f>
        <v>-99</v>
      </c>
      <c r="AQ9">
        <f>IF($B9&lt;&gt;$B8,AI9,IF(AND(ABS(AI9-AI10)&gt;AQ$2,ABS(AL9)&gt;AQ$2),IF(AL9&gt;0,AK8+AQ$2,AK8-AQ$2),AI9))</f>
        <v>-0.108</v>
      </c>
      <c r="AR9">
        <f>IF(AQ9=AI9,0,1)</f>
        <v>0</v>
      </c>
      <c r="AS9" s="1">
        <f>IF($B9&lt;&gt;$B8,AS$2*AQ9+(1-AS$2)*AVERAGE(AI9:AI10),AS$2*AQ9+(1-AS$2)*AS8)</f>
        <v>-0.43053632000000014</v>
      </c>
      <c r="AT9">
        <v>0.7349</v>
      </c>
      <c r="AU9" s="1">
        <f>IF($B9&lt;&gt;$B8,AU$2*AT9,AU$2*AT9+(1-AU$2)*AU8)</f>
        <v>0.31590224</v>
      </c>
      <c r="AV9" s="1">
        <f>IF($B8&lt;&gt;$B9,AV$2*AT9+(1-AV$2)*AVERAGE(AT9:AT10),IF(BC8=1,BD9,AV$2*AT9+(1-AV$2)*AV8))</f>
        <v>0.4810120000000001</v>
      </c>
      <c r="AW9" s="1">
        <f>IF($B9&lt;&gt;$B8,AT9-AVERAGE(AT9:AT10),AT9-AV8)</f>
        <v>0.3173599999999999</v>
      </c>
      <c r="AX9" s="1">
        <f>IF(BB9&lt;&gt;AT9,BB9,-99)</f>
        <v>-99</v>
      </c>
      <c r="AY9" s="1">
        <f>IF(ABS(AT9)&gt;AY$2,AT9,-99)</f>
        <v>-99</v>
      </c>
      <c r="AZ9" s="1">
        <f>IF(ABS(AW9)&gt;AZ$2,AW9,-99)</f>
        <v>-99</v>
      </c>
      <c r="BA9" s="1">
        <f>IF(AND(ABS(AW9)&gt;BA$2,ABS(AW9)&lt;AZ$2),AW9,-99)</f>
        <v>-99</v>
      </c>
      <c r="BB9">
        <f>IF($B9&lt;&gt;$B8,AT9,IF(AND(ABS(AT9-AT10)&gt;BB$2,ABS(AW9)&gt;BB$2),IF(AW9&gt;0,AV8+BB$2,AV8-BB$2),AT9))</f>
        <v>0.7349</v>
      </c>
      <c r="BC9">
        <f>IF(BB9=AT9,0,1)</f>
        <v>0</v>
      </c>
      <c r="BD9" s="1">
        <f>IF($B9&lt;&gt;$B8,BD$2*BB9+(1-BD$2)*AVERAGE(AT9:AT10),BD$2*BB9+(1-BD$2)*BD8)</f>
        <v>0.4810120000000001</v>
      </c>
      <c r="BE9">
        <v>0.2738</v>
      </c>
      <c r="BF9" s="1">
        <f>IF($B9&lt;&gt;$B8,BF$2*BE9,BF$2*BE9+(1-BF$2)*BF8)</f>
        <v>0.06896672000000001</v>
      </c>
      <c r="BG9" s="1">
        <f>IF($B8&lt;&gt;$B9,BG$2*BE9+(1-BG$2)*AVERAGE(BE9:BE10),IF(BN8=1,BO9,BG$2*BE9+(1-BG$2)*BG8))</f>
        <v>0.12340256000000002</v>
      </c>
      <c r="BH9" s="1">
        <f>IF($B9&lt;&gt;$B8,BE9-AVERAGE(BE9:BE10),BE9-BG8)</f>
        <v>0.18799679999999996</v>
      </c>
      <c r="BI9" s="1">
        <f>IF(BM9&lt;&gt;BE9,BM9,-99)</f>
        <v>-99</v>
      </c>
      <c r="BJ9" s="1">
        <f>IF(ABS(BE9)&gt;BJ$2,BE9,-99)</f>
        <v>-99</v>
      </c>
      <c r="BK9" s="1">
        <f>IF(ABS(BH9)&gt;BK$2,BH9,-99)</f>
        <v>-99</v>
      </c>
      <c r="BL9" s="1">
        <f>IF(AND(ABS(BH9)&gt;BL$2,ABS(BH9)&lt;BK$2),BH9,-99)</f>
        <v>-99</v>
      </c>
      <c r="BM9">
        <f>IF($B9&lt;&gt;$B8,BE9,IF(AND(ABS(BE9-BE10)&gt;BM$2,ABS(BH9)&gt;BM$2),IF(BH9&gt;0,BG8+BM$2,BG8-BM$2),BE9))</f>
        <v>0.2738</v>
      </c>
      <c r="BN9">
        <f>IF(BM9=BE9,0,1)</f>
        <v>0</v>
      </c>
      <c r="BO9" s="1">
        <f>IF($B9&lt;&gt;$B8,BO$2*BM9+(1-BO$2)*AVERAGE(BE9:BE10),BO$2*BM9+(1-BO$2)*BO8)</f>
        <v>0.12340256000000002</v>
      </c>
      <c r="BP9">
        <f>IF(LEFT(E9,1)="O",1,0)</f>
        <v>0</v>
      </c>
      <c r="BQ9">
        <f>IF(AVERAGE(BK9,AZ9,AO9,AD9)=-99,0,1)</f>
        <v>0</v>
      </c>
      <c r="BR9">
        <f>IF(OR(AVERAGE(BL9,BA9,AP9,AE9)=-99,BQ9=1),0,1)</f>
        <v>0</v>
      </c>
    </row>
    <row r="10" spans="25:67" ht="12.75">
      <c r="Y10" s="1"/>
      <c r="Z10" s="1"/>
      <c r="AA10" s="1"/>
      <c r="AB10" s="1"/>
      <c r="AC10" s="1"/>
      <c r="AD10" s="1"/>
      <c r="AE10" s="1"/>
      <c r="AH10" s="1"/>
      <c r="AJ10" s="1"/>
      <c r="AK10" s="1"/>
      <c r="AL10" s="1"/>
      <c r="AM10" s="1"/>
      <c r="AN10" s="1"/>
      <c r="AO10" s="1"/>
      <c r="AP10" s="1"/>
      <c r="AS10" s="1"/>
      <c r="AU10" s="1"/>
      <c r="AV10" s="1"/>
      <c r="AW10" s="1"/>
      <c r="AX10" s="1"/>
      <c r="AY10" s="1"/>
      <c r="AZ10" s="1"/>
      <c r="BA10" s="1"/>
      <c r="BD10" s="1"/>
      <c r="BF10" s="1"/>
      <c r="BG10" s="1"/>
      <c r="BH10" s="1"/>
      <c r="BI10" s="1"/>
      <c r="BJ10" s="1"/>
      <c r="BK10" s="1"/>
      <c r="BL10" s="1"/>
      <c r="BO10" s="1"/>
    </row>
  </sheetData>
  <conditionalFormatting sqref="AB5:AE10 AM5:AP10 AX5:BA10 BI5:BL10">
    <cfRule type="cellIs" priority="1" dxfId="0" operator="notEqual" stopIfTrue="1">
      <formula>-99</formula>
    </cfRule>
  </conditionalFormatting>
  <conditionalFormatting sqref="AA5:AA10 AL5:AL10 AW5:AW10 BH5:BH10">
    <cfRule type="cellIs" priority="2" dxfId="0" operator="notBetween" stopIfTrue="1">
      <formula>2.066</formula>
      <formula>-2.066</formula>
    </cfRule>
    <cfRule type="cellIs" priority="3" dxfId="1" operator="notBetween" stopIfTrue="1">
      <formula>1.734</formula>
      <formula>-1.734</formula>
    </cfRule>
  </conditionalFormatting>
  <conditionalFormatting sqref="E5:E10">
    <cfRule type="cellIs" priority="4" dxfId="1" operator="equal" stopIfTrue="1">
      <formula>"OC"</formula>
    </cfRule>
    <cfRule type="cellIs" priority="5" dxfId="1" operator="equal" stopIfTrue="1">
      <formula>"OO"</formula>
    </cfRule>
  </conditionalFormatting>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R12"/>
  <sheetViews>
    <sheetView workbookViewId="0" topLeftCell="AK1">
      <pane ySplit="4" topLeftCell="BM5" activePane="bottomLeft" state="frozen"/>
      <selection pane="topLeft" activeCell="J1" sqref="J1"/>
      <selection pane="bottomLeft" activeCell="BR11" sqref="BR11"/>
    </sheetView>
  </sheetViews>
  <sheetFormatPr defaultColWidth="9.140625" defaultRowHeight="12.75"/>
  <cols>
    <col min="1" max="1" width="10.7109375" style="0" bestFit="1" customWidth="1"/>
    <col min="2" max="2" width="10.28125" style="0" bestFit="1" customWidth="1"/>
    <col min="3" max="3" width="10.421875" style="0" bestFit="1" customWidth="1"/>
    <col min="4" max="4" width="9.28125" style="0" bestFit="1" customWidth="1"/>
    <col min="5" max="5" width="7.7109375" style="0" bestFit="1" customWidth="1"/>
    <col min="6" max="6" width="11.00390625" style="0" bestFit="1" customWidth="1"/>
    <col min="7" max="7" width="10.421875" style="0" bestFit="1" customWidth="1"/>
    <col min="8" max="8" width="8.00390625" style="0" bestFit="1" customWidth="1"/>
    <col min="9" max="10" width="10.140625" style="0" bestFit="1" customWidth="1"/>
    <col min="11" max="11" width="8.00390625" style="0" bestFit="1" customWidth="1"/>
    <col min="12" max="12" width="8.00390625" style="0" customWidth="1"/>
    <col min="13" max="13" width="7.7109375" style="0" bestFit="1" customWidth="1"/>
    <col min="14" max="14" width="8.00390625" style="0" bestFit="1" customWidth="1"/>
    <col min="15" max="15" width="8.28125" style="0" bestFit="1" customWidth="1"/>
    <col min="16" max="16" width="8.7109375" style="0" bestFit="1" customWidth="1"/>
    <col min="17" max="17" width="7.57421875" style="0" bestFit="1" customWidth="1"/>
    <col min="18" max="18" width="7.8515625" style="0" bestFit="1" customWidth="1"/>
    <col min="19" max="19" width="11.140625" style="0" bestFit="1" customWidth="1"/>
    <col min="20" max="20" width="10.28125" style="0" bestFit="1" customWidth="1"/>
    <col min="21" max="21" width="9.28125" style="0" bestFit="1" customWidth="1"/>
    <col min="23" max="23" width="10.140625" style="0" bestFit="1" customWidth="1"/>
  </cols>
  <sheetData>
    <row r="1" spans="68:69" ht="12.75">
      <c r="BP1">
        <f>SUM(BP5:BP12)</f>
        <v>1</v>
      </c>
      <c r="BQ1">
        <f>SUM(BQ5:BQ12)</f>
        <v>1</v>
      </c>
    </row>
    <row r="2" spans="25:67" ht="12.75">
      <c r="Y2" s="3">
        <v>0.2</v>
      </c>
      <c r="Z2" s="3">
        <v>0.2</v>
      </c>
      <c r="AC2" s="4">
        <v>2</v>
      </c>
      <c r="AD2" s="3">
        <v>2.066</v>
      </c>
      <c r="AE2" s="3">
        <v>1.734</v>
      </c>
      <c r="AF2" s="3">
        <v>2.066</v>
      </c>
      <c r="AH2" s="3">
        <v>0.2</v>
      </c>
      <c r="AJ2" s="2">
        <f>Y2</f>
        <v>0.2</v>
      </c>
      <c r="AK2" s="2">
        <f>Z2</f>
        <v>0.2</v>
      </c>
      <c r="AN2" s="2">
        <f>AC2</f>
        <v>2</v>
      </c>
      <c r="AO2" s="2">
        <f>AD2</f>
        <v>2.066</v>
      </c>
      <c r="AP2" s="2">
        <f>AE2</f>
        <v>1.734</v>
      </c>
      <c r="AQ2" s="2">
        <f>AF2</f>
        <v>2.066</v>
      </c>
      <c r="AS2" s="2">
        <f>AH2</f>
        <v>0.2</v>
      </c>
      <c r="AU2" s="2">
        <f>AJ2</f>
        <v>0.2</v>
      </c>
      <c r="AV2" s="2">
        <f>AK2</f>
        <v>0.2</v>
      </c>
      <c r="AY2" s="2">
        <f>AN2</f>
        <v>2</v>
      </c>
      <c r="AZ2" s="2">
        <f>AO2</f>
        <v>2.066</v>
      </c>
      <c r="BA2" s="2">
        <f>AP2</f>
        <v>1.734</v>
      </c>
      <c r="BB2" s="2">
        <f>AQ2</f>
        <v>2.066</v>
      </c>
      <c r="BD2" s="2">
        <f>AS2</f>
        <v>0.2</v>
      </c>
      <c r="BF2" s="2">
        <f>AU2</f>
        <v>0.2</v>
      </c>
      <c r="BG2" s="2">
        <f>AV2</f>
        <v>0.2</v>
      </c>
      <c r="BJ2" s="2">
        <f>AY2</f>
        <v>2</v>
      </c>
      <c r="BK2" s="2">
        <f>AZ2</f>
        <v>2.066</v>
      </c>
      <c r="BL2" s="2">
        <f>BA2</f>
        <v>1.734</v>
      </c>
      <c r="BM2" s="2">
        <f>BB2</f>
        <v>2.066</v>
      </c>
      <c r="BO2" s="2">
        <f>BD2</f>
        <v>0.2</v>
      </c>
    </row>
    <row r="4" spans="1:70" ht="39">
      <c r="A4" s="5" t="s">
        <v>0</v>
      </c>
      <c r="B4" s="5" t="s">
        <v>1</v>
      </c>
      <c r="C4" s="5" t="s">
        <v>2</v>
      </c>
      <c r="D4" s="5" t="s">
        <v>3</v>
      </c>
      <c r="E4" s="5" t="s">
        <v>4</v>
      </c>
      <c r="F4" s="5" t="s">
        <v>5</v>
      </c>
      <c r="G4" s="5" t="s">
        <v>6</v>
      </c>
      <c r="H4" s="5" t="s">
        <v>7</v>
      </c>
      <c r="I4" s="5" t="s">
        <v>8</v>
      </c>
      <c r="J4" s="5" t="s">
        <v>9</v>
      </c>
      <c r="K4" s="5" t="s">
        <v>10</v>
      </c>
      <c r="L4" s="5" t="s">
        <v>11</v>
      </c>
      <c r="M4" s="5" t="s">
        <v>12</v>
      </c>
      <c r="N4" s="5" t="s">
        <v>13</v>
      </c>
      <c r="O4" s="5" t="s">
        <v>14</v>
      </c>
      <c r="P4" s="5" t="s">
        <v>15</v>
      </c>
      <c r="Q4" s="5" t="s">
        <v>16</v>
      </c>
      <c r="R4" s="5" t="s">
        <v>17</v>
      </c>
      <c r="S4" s="5" t="s">
        <v>18</v>
      </c>
      <c r="T4" s="5" t="s">
        <v>19</v>
      </c>
      <c r="U4" s="5" t="s">
        <v>20</v>
      </c>
      <c r="V4" s="5" t="s">
        <v>21</v>
      </c>
      <c r="W4" s="5" t="s">
        <v>22</v>
      </c>
      <c r="X4" s="5" t="s">
        <v>11</v>
      </c>
      <c r="Y4" s="5" t="s">
        <v>90</v>
      </c>
      <c r="Z4" s="5" t="s">
        <v>91</v>
      </c>
      <c r="AA4" s="5" t="s">
        <v>93</v>
      </c>
      <c r="AB4" s="5" t="s">
        <v>92</v>
      </c>
      <c r="AC4" s="5" t="s">
        <v>100</v>
      </c>
      <c r="AD4" s="5" t="s">
        <v>101</v>
      </c>
      <c r="AE4" s="5" t="s">
        <v>102</v>
      </c>
      <c r="AF4" s="5" t="s">
        <v>92</v>
      </c>
      <c r="AG4" s="5" t="s">
        <v>95</v>
      </c>
      <c r="AH4" s="5" t="s">
        <v>94</v>
      </c>
      <c r="AI4" s="5" t="s">
        <v>13</v>
      </c>
      <c r="AJ4" s="5" t="s">
        <v>121</v>
      </c>
      <c r="AK4" s="5" t="s">
        <v>122</v>
      </c>
      <c r="AL4" s="5" t="s">
        <v>123</v>
      </c>
      <c r="AM4" s="5" t="s">
        <v>124</v>
      </c>
      <c r="AN4" s="5" t="s">
        <v>125</v>
      </c>
      <c r="AO4" s="5" t="s">
        <v>126</v>
      </c>
      <c r="AP4" s="5" t="s">
        <v>127</v>
      </c>
      <c r="AQ4" s="5" t="s">
        <v>124</v>
      </c>
      <c r="AR4" s="5" t="s">
        <v>95</v>
      </c>
      <c r="AS4" s="5" t="s">
        <v>128</v>
      </c>
      <c r="AT4" s="5" t="s">
        <v>15</v>
      </c>
      <c r="AU4" s="5" t="s">
        <v>105</v>
      </c>
      <c r="AV4" s="5" t="s">
        <v>106</v>
      </c>
      <c r="AW4" s="5" t="s">
        <v>107</v>
      </c>
      <c r="AX4" s="5" t="s">
        <v>108</v>
      </c>
      <c r="AY4" s="5" t="s">
        <v>109</v>
      </c>
      <c r="AZ4" s="5" t="s">
        <v>110</v>
      </c>
      <c r="BA4" s="5" t="s">
        <v>111</v>
      </c>
      <c r="BB4" s="5" t="s">
        <v>108</v>
      </c>
      <c r="BC4" s="5" t="s">
        <v>95</v>
      </c>
      <c r="BD4" s="5" t="s">
        <v>112</v>
      </c>
      <c r="BE4" s="5" t="s">
        <v>17</v>
      </c>
      <c r="BF4" s="5" t="s">
        <v>113</v>
      </c>
      <c r="BG4" s="5" t="s">
        <v>114</v>
      </c>
      <c r="BH4" s="5" t="s">
        <v>115</v>
      </c>
      <c r="BI4" s="5" t="s">
        <v>116</v>
      </c>
      <c r="BJ4" s="5" t="s">
        <v>117</v>
      </c>
      <c r="BK4" s="5" t="s">
        <v>118</v>
      </c>
      <c r="BL4" s="5" t="s">
        <v>119</v>
      </c>
      <c r="BM4" s="5" t="s">
        <v>116</v>
      </c>
      <c r="BN4" s="5" t="s">
        <v>95</v>
      </c>
      <c r="BO4" s="5" t="s">
        <v>120</v>
      </c>
      <c r="BP4" s="5" t="s">
        <v>103</v>
      </c>
      <c r="BQ4" s="5" t="s">
        <v>104</v>
      </c>
      <c r="BR4" s="5" t="s">
        <v>131</v>
      </c>
    </row>
    <row r="5" spans="25:67" ht="12.75">
      <c r="Y5" s="1"/>
      <c r="Z5" s="1"/>
      <c r="AA5" s="1"/>
      <c r="AB5" s="1"/>
      <c r="AC5" s="1"/>
      <c r="AD5" s="1"/>
      <c r="AE5" s="1"/>
      <c r="AH5" s="1"/>
      <c r="AJ5" s="1"/>
      <c r="AK5" s="1"/>
      <c r="AL5" s="1"/>
      <c r="AM5" s="1"/>
      <c r="AN5" s="1"/>
      <c r="AO5" s="1"/>
      <c r="AP5" s="1"/>
      <c r="AS5" s="1"/>
      <c r="AU5" s="1"/>
      <c r="AV5" s="1"/>
      <c r="AW5" s="1"/>
      <c r="AX5" s="1"/>
      <c r="AY5" s="1"/>
      <c r="AZ5" s="1"/>
      <c r="BA5" s="1"/>
      <c r="BD5" s="1"/>
      <c r="BF5" s="1"/>
      <c r="BG5" s="1"/>
      <c r="BH5" s="1"/>
      <c r="BI5" s="1"/>
      <c r="BJ5" s="1"/>
      <c r="BK5" s="1"/>
      <c r="BL5" s="1"/>
      <c r="BO5" s="1"/>
    </row>
    <row r="6" spans="1:70" ht="12.75">
      <c r="A6">
        <v>55742</v>
      </c>
      <c r="B6" t="s">
        <v>37</v>
      </c>
      <c r="C6">
        <v>2</v>
      </c>
      <c r="D6" t="s">
        <v>24</v>
      </c>
      <c r="E6" t="s">
        <v>96</v>
      </c>
      <c r="F6">
        <v>20050603</v>
      </c>
      <c r="G6" t="s">
        <v>38</v>
      </c>
      <c r="H6" t="s">
        <v>39</v>
      </c>
      <c r="I6">
        <v>23.6</v>
      </c>
      <c r="J6">
        <v>82.7</v>
      </c>
      <c r="K6">
        <v>47.54</v>
      </c>
      <c r="L6">
        <v>0.2519</v>
      </c>
      <c r="M6">
        <v>28.63</v>
      </c>
      <c r="N6">
        <v>0.7279</v>
      </c>
      <c r="O6">
        <v>14.38</v>
      </c>
      <c r="P6">
        <v>-0.3824</v>
      </c>
      <c r="Q6">
        <v>59.1</v>
      </c>
      <c r="R6">
        <v>1.9827</v>
      </c>
      <c r="S6" t="s">
        <v>27</v>
      </c>
      <c r="T6" t="s">
        <v>28</v>
      </c>
      <c r="U6" t="s">
        <v>29</v>
      </c>
      <c r="V6" t="s">
        <v>30</v>
      </c>
      <c r="W6" t="s">
        <v>31</v>
      </c>
      <c r="X6">
        <v>0.2519</v>
      </c>
      <c r="Y6" s="1">
        <f aca="true" t="shared" si="0" ref="Y6:Y11">IF($B6&lt;&gt;$B5,Y$2*X6,Y$2*X6+(1-Y$2)*Y5)</f>
        <v>0.05038000000000001</v>
      </c>
      <c r="Z6" s="1">
        <f>IF($B5&lt;&gt;$B6,Z$2*X6+(1-Z$2)*AVERAGE(X6:X8),IF(AG5=1,AH6,Z$2*X6+(1-Z$2)*Z5))</f>
        <v>0.04352666666666667</v>
      </c>
      <c r="AA6" s="1">
        <f>IF($B6&lt;&gt;$B5,X6-AVERAGE(X6:X8),X6-Z5)</f>
        <v>0.2604666666666667</v>
      </c>
      <c r="AB6" s="1">
        <f aca="true" t="shared" si="1" ref="AB6:AB11">IF(AF6&lt;&gt;X6,AF6,-99)</f>
        <v>-99</v>
      </c>
      <c r="AC6" s="1">
        <f aca="true" t="shared" si="2" ref="AC6:AC11">IF(ABS(X6)&gt;AC$2,X6,-99)</f>
        <v>-99</v>
      </c>
      <c r="AD6" s="1">
        <f aca="true" t="shared" si="3" ref="AD6:AD11">IF(ABS(AA6)&gt;AD$2,AA6,-99)</f>
        <v>-99</v>
      </c>
      <c r="AE6" s="1">
        <f aca="true" t="shared" si="4" ref="AE6:AE11">IF(AND(ABS(AA6)&gt;AE$2,ABS(AA6)&lt;AD$2),AA6,-99)</f>
        <v>-99</v>
      </c>
      <c r="AF6">
        <f aca="true" t="shared" si="5" ref="AF6:AF11">IF($B6&lt;&gt;$B5,X6,IF(AND(ABS(X6-X7)&gt;AF$2,ABS(AA6)&gt;AF$2),IF(AA6&gt;0,Z5+AF$2,Z5-AF$2),X6))</f>
        <v>0.2519</v>
      </c>
      <c r="AG6">
        <f aca="true" t="shared" si="6" ref="AG6:AG11">IF(AF6=X6,0,1)</f>
        <v>0</v>
      </c>
      <c r="AH6" s="1">
        <f>IF($B6&lt;&gt;$B5,AH$2*AF6+(1-AH$2)*AVERAGE(X6:X8),AH$2*AF6+(1-AH$2)*AH5)</f>
        <v>0.04352666666666667</v>
      </c>
      <c r="AI6">
        <v>0.7279</v>
      </c>
      <c r="AJ6" s="1">
        <f aca="true" t="shared" si="7" ref="AJ6:AJ11">IF($B6&lt;&gt;$B5,AJ$2*AI6,AJ$2*AI6+(1-AJ$2)*AJ5)</f>
        <v>0.14558000000000001</v>
      </c>
      <c r="AK6" s="1">
        <f>IF($B5&lt;&gt;$B6,AK$2*AI6+(1-AK$2)*AVERAGE(AI6:AI8),IF(AR5=1,AS6,AK$2*AI6+(1-AK$2)*AK5))</f>
        <v>0.40168666666666664</v>
      </c>
      <c r="AL6" s="1">
        <f>IF($B6&lt;&gt;$B5,AI6-AVERAGE(AI6:AI8),AI6-AK5)</f>
        <v>0.40776666666666667</v>
      </c>
      <c r="AM6" s="1">
        <f aca="true" t="shared" si="8" ref="AM6:AM11">IF(AQ6&lt;&gt;AI6,AQ6,-99)</f>
        <v>-99</v>
      </c>
      <c r="AN6" s="1">
        <f aca="true" t="shared" si="9" ref="AN6:AN11">IF(ABS(AI6)&gt;AN$2,AI6,-99)</f>
        <v>-99</v>
      </c>
      <c r="AO6" s="1">
        <f aca="true" t="shared" si="10" ref="AO6:AO11">IF(ABS(AL6)&gt;AO$2,AL6,-99)</f>
        <v>-99</v>
      </c>
      <c r="AP6" s="1">
        <f aca="true" t="shared" si="11" ref="AP6:AP11">IF(AND(ABS(AL6)&gt;AP$2,ABS(AL6)&lt;AO$2),AL6,-99)</f>
        <v>-99</v>
      </c>
      <c r="AQ6">
        <f aca="true" t="shared" si="12" ref="AQ6:AQ11">IF($B6&lt;&gt;$B5,AI6,IF(AND(ABS(AI6-AI7)&gt;AQ$2,ABS(AL6)&gt;AQ$2),IF(AL6&gt;0,AK5+AQ$2,AK5-AQ$2),AI6))</f>
        <v>0.7279</v>
      </c>
      <c r="AR6">
        <f aca="true" t="shared" si="13" ref="AR6:AR11">IF(AQ6=AI6,0,1)</f>
        <v>0</v>
      </c>
      <c r="AS6" s="1">
        <f>IF($B6&lt;&gt;$B5,AS$2*AQ6+(1-AS$2)*AVERAGE(AI6:AI8),AS$2*AQ6+(1-AS$2)*AS5)</f>
        <v>0.40168666666666664</v>
      </c>
      <c r="AT6">
        <v>-0.3824</v>
      </c>
      <c r="AU6" s="1">
        <f aca="true" t="shared" si="14" ref="AU6:AU11">IF($B6&lt;&gt;$B5,AU$2*AT6,AU$2*AT6+(1-AU$2)*AU5)</f>
        <v>-0.07648</v>
      </c>
      <c r="AV6" s="1">
        <f>IF($B5&lt;&gt;$B6,AV$2*AT6+(1-AV$2)*AVERAGE(AT6:AT8),IF(BC5=1,BD6,AV$2*AT6+(1-AV$2)*AV5))</f>
        <v>-0.9087200000000001</v>
      </c>
      <c r="AW6" s="1">
        <f>IF($B6&lt;&gt;$B5,AT6-AVERAGE(AT6:AT8),AT6-AV5)</f>
        <v>0.6578999999999999</v>
      </c>
      <c r="AX6" s="1">
        <f aca="true" t="shared" si="15" ref="AX6:AX11">IF(BB6&lt;&gt;AT6,BB6,-99)</f>
        <v>-99</v>
      </c>
      <c r="AY6" s="1">
        <f aca="true" t="shared" si="16" ref="AY6:AY11">IF(ABS(AT6)&gt;AY$2,AT6,-99)</f>
        <v>-99</v>
      </c>
      <c r="AZ6" s="1">
        <f aca="true" t="shared" si="17" ref="AZ6:AZ11">IF(ABS(AW6)&gt;AZ$2,AW6,-99)</f>
        <v>-99</v>
      </c>
      <c r="BA6" s="1">
        <f aca="true" t="shared" si="18" ref="BA6:BA11">IF(AND(ABS(AW6)&gt;BA$2,ABS(AW6)&lt;AZ$2),AW6,-99)</f>
        <v>-99</v>
      </c>
      <c r="BB6">
        <f aca="true" t="shared" si="19" ref="BB6:BB11">IF($B6&lt;&gt;$B5,AT6,IF(AND(ABS(AT6-AT7)&gt;BB$2,ABS(AW6)&gt;BB$2),IF(AW6&gt;0,AV5+BB$2,AV5-BB$2),AT6))</f>
        <v>-0.3824</v>
      </c>
      <c r="BC6">
        <f aca="true" t="shared" si="20" ref="BC6:BC11">IF(BB6=AT6,0,1)</f>
        <v>0</v>
      </c>
      <c r="BD6" s="1">
        <f>IF($B6&lt;&gt;$B5,BD$2*BB6+(1-BD$2)*AVERAGE(AT6:AT8),BD$2*BB6+(1-BD$2)*BD5)</f>
        <v>-0.9087200000000001</v>
      </c>
      <c r="BE6">
        <v>1.9827</v>
      </c>
      <c r="BF6" s="1">
        <f aca="true" t="shared" si="21" ref="BF6:BF11">IF($B6&lt;&gt;$B5,BF$2*BE6,BF$2*BE6+(1-BF$2)*BF5)</f>
        <v>0.39654</v>
      </c>
      <c r="BG6" s="1">
        <f>IF($B5&lt;&gt;$B6,BG$2*BE6+(1-BG$2)*AVERAGE(BE6:BE8),IF(BN5=1,BO6,BG$2*BE6+(1-BG$2)*BG5))</f>
        <v>1.8330466666666672</v>
      </c>
      <c r="BH6" s="1">
        <f>IF($B6&lt;&gt;$B5,BE6-AVERAGE(BE6:BE8),BE6-BG5)</f>
        <v>0.18706666666666627</v>
      </c>
      <c r="BI6" s="1">
        <f aca="true" t="shared" si="22" ref="BI6:BI11">IF(BM6&lt;&gt;BE6,BM6,-99)</f>
        <v>-99</v>
      </c>
      <c r="BJ6" s="1">
        <f aca="true" t="shared" si="23" ref="BJ6:BJ11">IF(ABS(BE6)&gt;BJ$2,BE6,-99)</f>
        <v>-99</v>
      </c>
      <c r="BK6" s="1">
        <f aca="true" t="shared" si="24" ref="BK6:BK11">IF(ABS(BH6)&gt;BK$2,BH6,-99)</f>
        <v>-99</v>
      </c>
      <c r="BL6" s="1">
        <f aca="true" t="shared" si="25" ref="BL6:BL11">IF(AND(ABS(BH6)&gt;BL$2,ABS(BH6)&lt;BK$2),BH6,-99)</f>
        <v>-99</v>
      </c>
      <c r="BM6">
        <f aca="true" t="shared" si="26" ref="BM6:BM11">IF($B6&lt;&gt;$B5,BE6,IF(AND(ABS(BE6-BE7)&gt;BM$2,ABS(BH6)&gt;BM$2),IF(BH6&gt;0,BG5+BM$2,BG5-BM$2),BE6))</f>
        <v>1.9827</v>
      </c>
      <c r="BN6">
        <f aca="true" t="shared" si="27" ref="BN6:BN11">IF(BM6=BE6,0,1)</f>
        <v>0</v>
      </c>
      <c r="BO6" s="1">
        <f>IF($B6&lt;&gt;$B5,BO$2*BM6+(1-BO$2)*AVERAGE(BE6:BE8),BO$2*BM6+(1-BO$2)*BO5)</f>
        <v>1.8330466666666672</v>
      </c>
      <c r="BP6">
        <f aca="true" t="shared" si="28" ref="BP6:BP11">IF(LEFT(E6,1)="O",1,0)</f>
        <v>0</v>
      </c>
      <c r="BQ6">
        <f aca="true" t="shared" si="29" ref="BQ6:BQ11">IF(AVERAGE(BK6,AZ6,AO6,AD6)=-99,0,1)</f>
        <v>0</v>
      </c>
      <c r="BR6">
        <f aca="true" t="shared" si="30" ref="BR6:BR11">IF(OR(AVERAGE(BL6,BA6,AP6,AE6)=-99,BQ6=1),0,1)</f>
        <v>0</v>
      </c>
    </row>
    <row r="7" spans="1:70" ht="12.75">
      <c r="A7">
        <v>56274</v>
      </c>
      <c r="B7" t="s">
        <v>37</v>
      </c>
      <c r="C7">
        <v>2</v>
      </c>
      <c r="D7" t="s">
        <v>24</v>
      </c>
      <c r="E7" t="s">
        <v>96</v>
      </c>
      <c r="F7">
        <v>20050714</v>
      </c>
      <c r="G7" t="s">
        <v>48</v>
      </c>
      <c r="H7" t="s">
        <v>49</v>
      </c>
      <c r="I7">
        <v>26.7</v>
      </c>
      <c r="J7">
        <v>62.3</v>
      </c>
      <c r="K7">
        <v>40</v>
      </c>
      <c r="L7">
        <v>0.1402</v>
      </c>
      <c r="M7">
        <v>23.21</v>
      </c>
      <c r="N7">
        <v>-0.1588</v>
      </c>
      <c r="O7">
        <v>8.13</v>
      </c>
      <c r="P7">
        <v>-1.0207</v>
      </c>
      <c r="Q7">
        <v>35.6</v>
      </c>
      <c r="R7">
        <v>1.1487</v>
      </c>
      <c r="S7" t="s">
        <v>27</v>
      </c>
      <c r="T7" t="s">
        <v>47</v>
      </c>
      <c r="U7" t="s">
        <v>29</v>
      </c>
      <c r="V7" t="s">
        <v>30</v>
      </c>
      <c r="W7" t="s">
        <v>31</v>
      </c>
      <c r="X7">
        <v>0.1402</v>
      </c>
      <c r="Y7" s="1">
        <f t="shared" si="0"/>
        <v>0.068344</v>
      </c>
      <c r="Z7" s="1">
        <f>IF($B6&lt;&gt;$B7,Z$2*X7+(1-Z$2)*AVERAGE(X7:X9),IF(AG6=1,AH7,Z$2*X7+(1-Z$2)*Z6))</f>
        <v>0.06286133333333334</v>
      </c>
      <c r="AA7" s="1">
        <f>IF($B7&lt;&gt;$B6,X7-AVERAGE(X7:X9),X7-Z6)</f>
        <v>0.09667333333333332</v>
      </c>
      <c r="AB7" s="1">
        <f t="shared" si="1"/>
        <v>-99</v>
      </c>
      <c r="AC7" s="1">
        <f t="shared" si="2"/>
        <v>-99</v>
      </c>
      <c r="AD7" s="1">
        <f t="shared" si="3"/>
        <v>-99</v>
      </c>
      <c r="AE7" s="1">
        <f t="shared" si="4"/>
        <v>-99</v>
      </c>
      <c r="AF7">
        <f t="shared" si="5"/>
        <v>0.1402</v>
      </c>
      <c r="AG7">
        <f t="shared" si="6"/>
        <v>0</v>
      </c>
      <c r="AH7" s="1">
        <f>IF($B7&lt;&gt;$B6,AH$2*AF7+(1-AH$2)*AVERAGE(X7:X9),AH$2*AF7+(1-AH$2)*AH6)</f>
        <v>0.06286133333333334</v>
      </c>
      <c r="AI7">
        <v>-0.1588</v>
      </c>
      <c r="AJ7" s="1">
        <f t="shared" si="7"/>
        <v>0.084704</v>
      </c>
      <c r="AK7" s="1">
        <f>IF($B6&lt;&gt;$B7,AK$2*AI7+(1-AK$2)*AVERAGE(AI7:AI9),IF(AR6=1,AS7,AK$2*AI7+(1-AK$2)*AK6))</f>
        <v>0.2895893333333333</v>
      </c>
      <c r="AL7" s="1">
        <f>IF($B7&lt;&gt;$B6,AI7-AVERAGE(AI7:AI9),AI7-AK6)</f>
        <v>-0.5604866666666666</v>
      </c>
      <c r="AM7" s="1">
        <f t="shared" si="8"/>
        <v>-99</v>
      </c>
      <c r="AN7" s="1">
        <f t="shared" si="9"/>
        <v>-99</v>
      </c>
      <c r="AO7" s="1">
        <f t="shared" si="10"/>
        <v>-99</v>
      </c>
      <c r="AP7" s="1">
        <f t="shared" si="11"/>
        <v>-99</v>
      </c>
      <c r="AQ7">
        <f t="shared" si="12"/>
        <v>-0.1588</v>
      </c>
      <c r="AR7">
        <f t="shared" si="13"/>
        <v>0</v>
      </c>
      <c r="AS7" s="1">
        <f>IF($B7&lt;&gt;$B6,AS$2*AQ7+(1-AS$2)*AVERAGE(AI7:AI9),AS$2*AQ7+(1-AS$2)*AS6)</f>
        <v>0.2895893333333333</v>
      </c>
      <c r="AT7">
        <v>-1.0207</v>
      </c>
      <c r="AU7" s="1">
        <f t="shared" si="14"/>
        <v>-0.265324</v>
      </c>
      <c r="AV7" s="1">
        <f>IF($B6&lt;&gt;$B7,AV$2*AT7+(1-AV$2)*AVERAGE(AT7:AT9),IF(BC6=1,BD7,AV$2*AT7+(1-AV$2)*AV6))</f>
        <v>-0.931116</v>
      </c>
      <c r="AW7" s="1">
        <f>IF($B7&lt;&gt;$B6,AT7-AVERAGE(AT7:AT9),AT7-AV6)</f>
        <v>-0.11197999999999986</v>
      </c>
      <c r="AX7" s="1">
        <f t="shared" si="15"/>
        <v>-99</v>
      </c>
      <c r="AY7" s="1">
        <f t="shared" si="16"/>
        <v>-99</v>
      </c>
      <c r="AZ7" s="1">
        <f t="shared" si="17"/>
        <v>-99</v>
      </c>
      <c r="BA7" s="1">
        <f t="shared" si="18"/>
        <v>-99</v>
      </c>
      <c r="BB7">
        <f t="shared" si="19"/>
        <v>-1.0207</v>
      </c>
      <c r="BC7">
        <f t="shared" si="20"/>
        <v>0</v>
      </c>
      <c r="BD7" s="1">
        <f>IF($B7&lt;&gt;$B6,BD$2*BB7+(1-BD$2)*AVERAGE(AT7:AT9),BD$2*BB7+(1-BD$2)*BD6)</f>
        <v>-0.931116</v>
      </c>
      <c r="BE7">
        <v>1.1487</v>
      </c>
      <c r="BF7" s="1">
        <f t="shared" si="21"/>
        <v>0.546972</v>
      </c>
      <c r="BG7" s="1">
        <f>IF($B6&lt;&gt;$B7,BG$2*BE7+(1-BG$2)*AVERAGE(BE7:BE9),IF(BN6=1,BO7,BG$2*BE7+(1-BG$2)*BG6))</f>
        <v>1.6961773333333339</v>
      </c>
      <c r="BH7" s="1">
        <f>IF($B7&lt;&gt;$B6,BE7-AVERAGE(BE7:BE9),BE7-BG6)</f>
        <v>-0.6843466666666671</v>
      </c>
      <c r="BI7" s="1">
        <f t="shared" si="22"/>
        <v>-99</v>
      </c>
      <c r="BJ7" s="1">
        <f t="shared" si="23"/>
        <v>-99</v>
      </c>
      <c r="BK7" s="1">
        <f t="shared" si="24"/>
        <v>-99</v>
      </c>
      <c r="BL7" s="1">
        <f t="shared" si="25"/>
        <v>-99</v>
      </c>
      <c r="BM7">
        <f t="shared" si="26"/>
        <v>1.1487</v>
      </c>
      <c r="BN7">
        <f t="shared" si="27"/>
        <v>0</v>
      </c>
      <c r="BO7" s="1">
        <f>IF($B7&lt;&gt;$B6,BO$2*BM7+(1-BO$2)*AVERAGE(BE7:BE9),BO$2*BM7+(1-BO$2)*BO6)</f>
        <v>1.6961773333333339</v>
      </c>
      <c r="BP7">
        <f t="shared" si="28"/>
        <v>0</v>
      </c>
      <c r="BQ7">
        <f t="shared" si="29"/>
        <v>0</v>
      </c>
      <c r="BR7">
        <f t="shared" si="30"/>
        <v>0</v>
      </c>
    </row>
    <row r="8" spans="1:70" ht="12.75">
      <c r="A8">
        <v>56388</v>
      </c>
      <c r="B8" t="s">
        <v>37</v>
      </c>
      <c r="C8">
        <v>2</v>
      </c>
      <c r="D8" t="s">
        <v>24</v>
      </c>
      <c r="E8" t="s">
        <v>97</v>
      </c>
      <c r="F8">
        <v>20050819</v>
      </c>
      <c r="G8" t="s">
        <v>63</v>
      </c>
      <c r="H8" t="s">
        <v>33</v>
      </c>
      <c r="I8">
        <v>31.8</v>
      </c>
      <c r="J8">
        <v>86.2</v>
      </c>
      <c r="K8">
        <v>42.08</v>
      </c>
      <c r="L8">
        <v>-0.4178</v>
      </c>
      <c r="M8">
        <v>27.96</v>
      </c>
      <c r="N8">
        <v>0.3913</v>
      </c>
      <c r="O8">
        <v>12.71</v>
      </c>
      <c r="P8">
        <v>-1.7178</v>
      </c>
      <c r="Q8">
        <v>54.4</v>
      </c>
      <c r="R8">
        <v>2.2555</v>
      </c>
      <c r="S8" t="s">
        <v>27</v>
      </c>
      <c r="T8" t="s">
        <v>58</v>
      </c>
      <c r="U8" t="s">
        <v>29</v>
      </c>
      <c r="V8" t="s">
        <v>30</v>
      </c>
      <c r="W8" t="s">
        <v>64</v>
      </c>
      <c r="X8">
        <v>-0.4178</v>
      </c>
      <c r="Y8" s="1">
        <f t="shared" si="0"/>
        <v>-0.028884800000000002</v>
      </c>
      <c r="Z8" s="1">
        <f>IF($B7&lt;&gt;$B8,Z$2*X8+(1-Z$2)*AVERAGE(X8:X10),IF(AG7=1,AH8,Z$2*X8+(1-Z$2)*Z7))</f>
        <v>-0.033270933333333336</v>
      </c>
      <c r="AA8" s="1">
        <f>IF($B8&lt;&gt;$B7,X8-AVERAGE(X8:X10),X8-Z7)</f>
        <v>-0.48066133333333333</v>
      </c>
      <c r="AB8" s="1">
        <f t="shared" si="1"/>
        <v>-99</v>
      </c>
      <c r="AC8" s="1">
        <f t="shared" si="2"/>
        <v>-99</v>
      </c>
      <c r="AD8" s="1">
        <f t="shared" si="3"/>
        <v>-99</v>
      </c>
      <c r="AE8" s="1">
        <f t="shared" si="4"/>
        <v>-99</v>
      </c>
      <c r="AF8">
        <f t="shared" si="5"/>
        <v>-0.4178</v>
      </c>
      <c r="AG8">
        <f t="shared" si="6"/>
        <v>0</v>
      </c>
      <c r="AH8" s="1">
        <f>IF($B8&lt;&gt;$B7,AH$2*AF8+(1-AH$2)*AVERAGE(X8:X10),AH$2*AF8+(1-AH$2)*AH7)</f>
        <v>-0.033270933333333336</v>
      </c>
      <c r="AI8">
        <v>0.3913</v>
      </c>
      <c r="AJ8" s="1">
        <f t="shared" si="7"/>
        <v>0.14602320000000002</v>
      </c>
      <c r="AK8" s="1">
        <f>IF($B7&lt;&gt;$B8,AK$2*AI8+(1-AK$2)*AVERAGE(AI8:AI10),IF(AR7=1,AS8,AK$2*AI8+(1-AK$2)*AK7))</f>
        <v>0.30993146666666666</v>
      </c>
      <c r="AL8" s="1">
        <f>IF($B8&lt;&gt;$B7,AI8-AVERAGE(AI8:AI10),AI8-AK7)</f>
        <v>0.10171066666666667</v>
      </c>
      <c r="AM8" s="1">
        <f t="shared" si="8"/>
        <v>-99</v>
      </c>
      <c r="AN8" s="1">
        <f t="shared" si="9"/>
        <v>-99</v>
      </c>
      <c r="AO8" s="1">
        <f t="shared" si="10"/>
        <v>-99</v>
      </c>
      <c r="AP8" s="1">
        <f t="shared" si="11"/>
        <v>-99</v>
      </c>
      <c r="AQ8">
        <f t="shared" si="12"/>
        <v>0.3913</v>
      </c>
      <c r="AR8">
        <f t="shared" si="13"/>
        <v>0</v>
      </c>
      <c r="AS8" s="1">
        <f>IF($B8&lt;&gt;$B7,AS$2*AQ8+(1-AS$2)*AVERAGE(AI8:AI10),AS$2*AQ8+(1-AS$2)*AS7)</f>
        <v>0.30993146666666666</v>
      </c>
      <c r="AT8">
        <v>-1.7178</v>
      </c>
      <c r="AU8" s="1">
        <f t="shared" si="14"/>
        <v>-0.5558192000000001</v>
      </c>
      <c r="AV8" s="1">
        <f>IF($B7&lt;&gt;$B8,AV$2*AT8+(1-AV$2)*AVERAGE(AT8:AT10),IF(BC7=1,BD8,AV$2*AT8+(1-AV$2)*AV7))</f>
        <v>-1.0884528000000002</v>
      </c>
      <c r="AW8" s="1">
        <f>IF($B8&lt;&gt;$B7,AT8-AVERAGE(AT8:AT10),AT8-AV7)</f>
        <v>-0.7866839999999999</v>
      </c>
      <c r="AX8" s="1">
        <f t="shared" si="15"/>
        <v>-99</v>
      </c>
      <c r="AY8" s="1">
        <f t="shared" si="16"/>
        <v>-99</v>
      </c>
      <c r="AZ8" s="1">
        <f t="shared" si="17"/>
        <v>-99</v>
      </c>
      <c r="BA8" s="1">
        <f t="shared" si="18"/>
        <v>-99</v>
      </c>
      <c r="BB8">
        <f t="shared" si="19"/>
        <v>-1.7178</v>
      </c>
      <c r="BC8">
        <f t="shared" si="20"/>
        <v>0</v>
      </c>
      <c r="BD8" s="1">
        <f>IF($B8&lt;&gt;$B7,BD$2*BB8+(1-BD$2)*AVERAGE(AT8:AT10),BD$2*BB8+(1-BD$2)*BD7)</f>
        <v>-1.0884528000000002</v>
      </c>
      <c r="BE8">
        <v>2.2555</v>
      </c>
      <c r="BF8" s="1">
        <f t="shared" si="21"/>
        <v>0.8886776000000001</v>
      </c>
      <c r="BG8" s="1">
        <f>IF($B7&lt;&gt;$B8,BG$2*BE8+(1-BG$2)*AVERAGE(BE8:BE10),IF(BN7=1,BO8,BG$2*BE8+(1-BG$2)*BG7))</f>
        <v>1.8080418666666673</v>
      </c>
      <c r="BH8" s="1">
        <f>IF($B8&lt;&gt;$B7,BE8-AVERAGE(BE8:BE10),BE8-BG7)</f>
        <v>0.5593226666666662</v>
      </c>
      <c r="BI8" s="1">
        <f t="shared" si="22"/>
        <v>-99</v>
      </c>
      <c r="BJ8" s="1">
        <f t="shared" si="23"/>
        <v>2.2555</v>
      </c>
      <c r="BK8" s="1">
        <f t="shared" si="24"/>
        <v>-99</v>
      </c>
      <c r="BL8" s="1">
        <f t="shared" si="25"/>
        <v>-99</v>
      </c>
      <c r="BM8">
        <f t="shared" si="26"/>
        <v>2.2555</v>
      </c>
      <c r="BN8">
        <f t="shared" si="27"/>
        <v>0</v>
      </c>
      <c r="BO8" s="1">
        <f>IF($B8&lt;&gt;$B7,BO$2*BM8+(1-BO$2)*AVERAGE(BE8:BE10),BO$2*BM8+(1-BO$2)*BO7)</f>
        <v>1.8080418666666673</v>
      </c>
      <c r="BP8">
        <f t="shared" si="28"/>
        <v>1</v>
      </c>
      <c r="BQ8">
        <f t="shared" si="29"/>
        <v>0</v>
      </c>
      <c r="BR8">
        <f t="shared" si="30"/>
        <v>0</v>
      </c>
    </row>
    <row r="9" spans="1:70" ht="12.75">
      <c r="A9">
        <v>56389</v>
      </c>
      <c r="B9" t="s">
        <v>37</v>
      </c>
      <c r="C9">
        <v>2</v>
      </c>
      <c r="D9" t="s">
        <v>24</v>
      </c>
      <c r="E9" t="s">
        <v>96</v>
      </c>
      <c r="F9">
        <v>20050923</v>
      </c>
      <c r="G9" t="s">
        <v>73</v>
      </c>
      <c r="H9" t="s">
        <v>62</v>
      </c>
      <c r="I9">
        <v>30.8</v>
      </c>
      <c r="J9">
        <v>80.7</v>
      </c>
      <c r="K9">
        <v>52.5</v>
      </c>
      <c r="L9">
        <v>-0.7089</v>
      </c>
      <c r="M9">
        <v>27.13</v>
      </c>
      <c r="N9">
        <v>0.7143</v>
      </c>
      <c r="O9">
        <v>19.38</v>
      </c>
      <c r="P9">
        <v>-0.7072</v>
      </c>
      <c r="Q9">
        <v>49.9</v>
      </c>
      <c r="R9">
        <v>0.7071</v>
      </c>
      <c r="S9">
        <v>20070214</v>
      </c>
      <c r="T9" t="s">
        <v>69</v>
      </c>
      <c r="U9" t="s">
        <v>29</v>
      </c>
      <c r="V9" t="s">
        <v>30</v>
      </c>
      <c r="W9" t="s">
        <v>31</v>
      </c>
      <c r="X9">
        <v>-0.7089</v>
      </c>
      <c r="Y9" s="1">
        <f t="shared" si="0"/>
        <v>-0.16488784</v>
      </c>
      <c r="Z9" s="1">
        <f>IF($B8&lt;&gt;$B9,Z$2*X9+(1-Z$2)*AVERAGE(X9:X11),IF(AG8=1,AH9,Z$2*X9+(1-Z$2)*Z8))</f>
        <v>-0.16839674666666665</v>
      </c>
      <c r="AA9" s="1">
        <f>IF($B9&lt;&gt;$B8,X9-AVERAGE(X9:X11),X9-Z8)</f>
        <v>-0.6756290666666667</v>
      </c>
      <c r="AB9" s="1">
        <f t="shared" si="1"/>
        <v>-99</v>
      </c>
      <c r="AC9" s="1">
        <f t="shared" si="2"/>
        <v>-99</v>
      </c>
      <c r="AD9" s="1">
        <f t="shared" si="3"/>
        <v>-99</v>
      </c>
      <c r="AE9" s="1">
        <f t="shared" si="4"/>
        <v>-99</v>
      </c>
      <c r="AF9">
        <f t="shared" si="5"/>
        <v>-0.7089</v>
      </c>
      <c r="AG9">
        <f t="shared" si="6"/>
        <v>0</v>
      </c>
      <c r="AH9" s="1">
        <f>IF($B9&lt;&gt;$B8,AH$2*AF9+(1-AH$2)*AVERAGE(X9:X11),AH$2*AF9+(1-AH$2)*AH8)</f>
        <v>-0.16839674666666665</v>
      </c>
      <c r="AI9">
        <v>0.7143</v>
      </c>
      <c r="AJ9" s="1">
        <f t="shared" si="7"/>
        <v>0.25967856</v>
      </c>
      <c r="AK9" s="1">
        <f>IF($B8&lt;&gt;$B9,AK$2*AI9+(1-AK$2)*AVERAGE(AI9:AI11),IF(AR8=1,AS9,AK$2*AI9+(1-AK$2)*AK8))</f>
        <v>0.3908051733333333</v>
      </c>
      <c r="AL9" s="1">
        <f>IF($B9&lt;&gt;$B8,AI9-AVERAGE(AI9:AI11),AI9-AK8)</f>
        <v>0.4043685333333334</v>
      </c>
      <c r="AM9" s="1">
        <f t="shared" si="8"/>
        <v>-99</v>
      </c>
      <c r="AN9" s="1">
        <f t="shared" si="9"/>
        <v>-99</v>
      </c>
      <c r="AO9" s="1">
        <f t="shared" si="10"/>
        <v>-99</v>
      </c>
      <c r="AP9" s="1">
        <f t="shared" si="11"/>
        <v>-99</v>
      </c>
      <c r="AQ9">
        <f t="shared" si="12"/>
        <v>0.7143</v>
      </c>
      <c r="AR9">
        <f t="shared" si="13"/>
        <v>0</v>
      </c>
      <c r="AS9" s="1">
        <f>IF($B9&lt;&gt;$B8,AS$2*AQ9+(1-AS$2)*AVERAGE(AI9:AI11),AS$2*AQ9+(1-AS$2)*AS8)</f>
        <v>0.3908051733333333</v>
      </c>
      <c r="AT9">
        <v>-0.7072</v>
      </c>
      <c r="AU9" s="1">
        <f t="shared" si="14"/>
        <v>-0.5860953600000001</v>
      </c>
      <c r="AV9" s="1">
        <f>IF($B8&lt;&gt;$B9,AV$2*AT9+(1-AV$2)*AVERAGE(AT9:AT11),IF(BC8=1,BD9,AV$2*AT9+(1-AV$2)*AV8))</f>
        <v>-1.0122022400000001</v>
      </c>
      <c r="AW9" s="1">
        <f>IF($B9&lt;&gt;$B8,AT9-AVERAGE(AT9:AT11),AT9-AV8)</f>
        <v>0.38125280000000017</v>
      </c>
      <c r="AX9" s="1">
        <f t="shared" si="15"/>
        <v>-99</v>
      </c>
      <c r="AY9" s="1">
        <f t="shared" si="16"/>
        <v>-99</v>
      </c>
      <c r="AZ9" s="1">
        <f t="shared" si="17"/>
        <v>-99</v>
      </c>
      <c r="BA9" s="1">
        <f t="shared" si="18"/>
        <v>-99</v>
      </c>
      <c r="BB9">
        <f t="shared" si="19"/>
        <v>-0.7072</v>
      </c>
      <c r="BC9">
        <f t="shared" si="20"/>
        <v>0</v>
      </c>
      <c r="BD9" s="1">
        <f>IF($B9&lt;&gt;$B8,BD$2*BB9+(1-BD$2)*AVERAGE(AT9:AT11),BD$2*BB9+(1-BD$2)*BD8)</f>
        <v>-1.0122022400000001</v>
      </c>
      <c r="BE9">
        <v>0.7071</v>
      </c>
      <c r="BF9" s="1">
        <f t="shared" si="21"/>
        <v>0.8523620800000001</v>
      </c>
      <c r="BG9" s="1">
        <f>IF($B8&lt;&gt;$B9,BG$2*BE9+(1-BG$2)*AVERAGE(BE9:BE11),IF(BN8=1,BO9,BG$2*BE9+(1-BG$2)*BG8))</f>
        <v>1.5878534933333341</v>
      </c>
      <c r="BH9" s="1">
        <f>IF($B9&lt;&gt;$B8,BE9-AVERAGE(BE9:BE11),BE9-BG8)</f>
        <v>-1.1009418666666675</v>
      </c>
      <c r="BI9" s="1">
        <f t="shared" si="22"/>
        <v>-99</v>
      </c>
      <c r="BJ9" s="1">
        <f t="shared" si="23"/>
        <v>-99</v>
      </c>
      <c r="BK9" s="1">
        <f t="shared" si="24"/>
        <v>-99</v>
      </c>
      <c r="BL9" s="1">
        <f t="shared" si="25"/>
        <v>-99</v>
      </c>
      <c r="BM9">
        <f t="shared" si="26"/>
        <v>0.7071</v>
      </c>
      <c r="BN9">
        <f t="shared" si="27"/>
        <v>0</v>
      </c>
      <c r="BO9" s="1">
        <f>IF($B9&lt;&gt;$B8,BO$2*BM9+(1-BO$2)*AVERAGE(BE9:BE11),BO$2*BM9+(1-BO$2)*BO8)</f>
        <v>1.5878534933333341</v>
      </c>
      <c r="BP9">
        <f t="shared" si="28"/>
        <v>0</v>
      </c>
      <c r="BQ9">
        <f t="shared" si="29"/>
        <v>0</v>
      </c>
      <c r="BR9">
        <f t="shared" si="30"/>
        <v>0</v>
      </c>
    </row>
    <row r="10" spans="1:70" ht="12.75">
      <c r="A10">
        <v>58948</v>
      </c>
      <c r="B10" t="s">
        <v>37</v>
      </c>
      <c r="C10">
        <v>2</v>
      </c>
      <c r="D10" t="s">
        <v>24</v>
      </c>
      <c r="E10" t="s">
        <v>98</v>
      </c>
      <c r="F10">
        <v>20070406</v>
      </c>
      <c r="G10" t="s">
        <v>80</v>
      </c>
      <c r="H10">
        <v>831</v>
      </c>
      <c r="I10">
        <v>25.7</v>
      </c>
      <c r="J10">
        <v>56</v>
      </c>
      <c r="K10">
        <v>51.92</v>
      </c>
      <c r="L10">
        <v>0.9084</v>
      </c>
      <c r="M10">
        <v>24.29</v>
      </c>
      <c r="N10">
        <v>-0.0922</v>
      </c>
      <c r="O10">
        <v>23.75</v>
      </c>
      <c r="P10">
        <v>1.3245</v>
      </c>
      <c r="Q10">
        <v>30.3</v>
      </c>
      <c r="R10">
        <v>-0.3146</v>
      </c>
      <c r="S10">
        <v>20080406</v>
      </c>
      <c r="T10" t="s">
        <v>31</v>
      </c>
      <c r="U10" t="s">
        <v>31</v>
      </c>
      <c r="V10" t="s">
        <v>31</v>
      </c>
      <c r="W10" t="s">
        <v>31</v>
      </c>
      <c r="X10">
        <v>0.9084</v>
      </c>
      <c r="Y10" s="1">
        <f t="shared" si="0"/>
        <v>0.049769727999999985</v>
      </c>
      <c r="Z10" s="1">
        <f>IF($B9&lt;&gt;$B10,Z$2*X10+(1-Z$2)*AVERAGE(X10:X12),IF(AG9=1,AH10,Z$2*X10+(1-Z$2)*Z9))</f>
        <v>0.046962602666666686</v>
      </c>
      <c r="AA10" s="1">
        <f>IF($B10&lt;&gt;$B9,X10-AVERAGE(X10:X12),X10-Z9)</f>
        <v>1.0767967466666666</v>
      </c>
      <c r="AB10" s="1">
        <f t="shared" si="1"/>
        <v>-99</v>
      </c>
      <c r="AC10" s="1">
        <f t="shared" si="2"/>
        <v>-99</v>
      </c>
      <c r="AD10" s="1">
        <f t="shared" si="3"/>
        <v>-99</v>
      </c>
      <c r="AE10" s="1">
        <f t="shared" si="4"/>
        <v>-99</v>
      </c>
      <c r="AF10">
        <f t="shared" si="5"/>
        <v>0.9084</v>
      </c>
      <c r="AG10">
        <f t="shared" si="6"/>
        <v>0</v>
      </c>
      <c r="AH10" s="1">
        <f>IF($B10&lt;&gt;$B9,AH$2*AF10+(1-AH$2)*AVERAGE(X10:X12),AH$2*AF10+(1-AH$2)*AH9)</f>
        <v>0.046962602666666686</v>
      </c>
      <c r="AI10">
        <v>-0.0922</v>
      </c>
      <c r="AJ10" s="1">
        <f t="shared" si="7"/>
        <v>0.189302848</v>
      </c>
      <c r="AK10" s="1">
        <f>IF($B9&lt;&gt;$B10,AK$2*AI10+(1-AK$2)*AVERAGE(AI10:AI12),IF(AR9=1,AS10,AK$2*AI10+(1-AK$2)*AK9))</f>
        <v>0.29420413866666667</v>
      </c>
      <c r="AL10" s="1">
        <f>IF($B10&lt;&gt;$B9,AI10-AVERAGE(AI10:AI12),AI10-AK9)</f>
        <v>-0.4830051733333333</v>
      </c>
      <c r="AM10" s="1">
        <f t="shared" si="8"/>
        <v>-99</v>
      </c>
      <c r="AN10" s="1">
        <f t="shared" si="9"/>
        <v>-99</v>
      </c>
      <c r="AO10" s="1">
        <f t="shared" si="10"/>
        <v>-99</v>
      </c>
      <c r="AP10" s="1">
        <f t="shared" si="11"/>
        <v>-99</v>
      </c>
      <c r="AQ10">
        <f t="shared" si="12"/>
        <v>-0.0922</v>
      </c>
      <c r="AR10">
        <f t="shared" si="13"/>
        <v>0</v>
      </c>
      <c r="AS10" s="1">
        <f>IF($B10&lt;&gt;$B9,AS$2*AQ10+(1-AS$2)*AVERAGE(AI10:AI12),AS$2*AQ10+(1-AS$2)*AS9)</f>
        <v>0.29420413866666667</v>
      </c>
      <c r="AT10">
        <v>1.3245</v>
      </c>
      <c r="AU10" s="1">
        <f t="shared" si="14"/>
        <v>-0.20397628800000006</v>
      </c>
      <c r="AV10" s="1">
        <f>IF($B9&lt;&gt;$B10,AV$2*AT10+(1-AV$2)*AVERAGE(AT10:AT12),IF(BC9=1,BD10,AV$2*AT10+(1-AV$2)*AV9))</f>
        <v>-0.5448617920000002</v>
      </c>
      <c r="AW10" s="1">
        <f>IF($B10&lt;&gt;$B9,AT10-AVERAGE(AT10:AT12),AT10-AV9)</f>
        <v>2.33670224</v>
      </c>
      <c r="AX10" s="1">
        <f t="shared" si="15"/>
        <v>-99</v>
      </c>
      <c r="AY10" s="1">
        <f t="shared" si="16"/>
        <v>-99</v>
      </c>
      <c r="AZ10" s="1">
        <f t="shared" si="17"/>
        <v>2.33670224</v>
      </c>
      <c r="BA10" s="1">
        <f t="shared" si="18"/>
        <v>-99</v>
      </c>
      <c r="BB10">
        <f t="shared" si="19"/>
        <v>1.3245</v>
      </c>
      <c r="BC10">
        <f t="shared" si="20"/>
        <v>0</v>
      </c>
      <c r="BD10" s="1">
        <f>IF($B10&lt;&gt;$B9,BD$2*BB10+(1-BD$2)*AVERAGE(AT10:AT12),BD$2*BB10+(1-BD$2)*BD9)</f>
        <v>-0.5448617920000002</v>
      </c>
      <c r="BE10">
        <v>-0.3146</v>
      </c>
      <c r="BF10" s="1">
        <f t="shared" si="21"/>
        <v>0.6189696640000002</v>
      </c>
      <c r="BG10" s="1">
        <f>IF($B9&lt;&gt;$B10,BG$2*BE10+(1-BG$2)*AVERAGE(BE10:BE12),IF(BN9=1,BO10,BG$2*BE10+(1-BG$2)*BG9))</f>
        <v>1.2073627946666674</v>
      </c>
      <c r="BH10" s="1">
        <f>IF($B10&lt;&gt;$B9,BE10-AVERAGE(BE10:BE12),BE10-BG9)</f>
        <v>-1.9024534933333341</v>
      </c>
      <c r="BI10" s="1">
        <f t="shared" si="22"/>
        <v>-99</v>
      </c>
      <c r="BJ10" s="1">
        <f t="shared" si="23"/>
        <v>-99</v>
      </c>
      <c r="BK10" s="1">
        <f t="shared" si="24"/>
        <v>-99</v>
      </c>
      <c r="BL10" s="1">
        <f t="shared" si="25"/>
        <v>-1.9024534933333341</v>
      </c>
      <c r="BM10">
        <f t="shared" si="26"/>
        <v>-0.3146</v>
      </c>
      <c r="BN10">
        <f t="shared" si="27"/>
        <v>0</v>
      </c>
      <c r="BO10" s="1">
        <f>IF($B10&lt;&gt;$B9,BO$2*BM10+(1-BO$2)*AVERAGE(BE10:BE12),BO$2*BM10+(1-BO$2)*BO9)</f>
        <v>1.2073627946666674</v>
      </c>
      <c r="BP10">
        <f t="shared" si="28"/>
        <v>0</v>
      </c>
      <c r="BQ10">
        <f t="shared" si="29"/>
        <v>1</v>
      </c>
      <c r="BR10">
        <f t="shared" si="30"/>
        <v>0</v>
      </c>
    </row>
    <row r="11" spans="1:70" ht="12.75">
      <c r="A11">
        <v>66765</v>
      </c>
      <c r="B11" t="s">
        <v>37</v>
      </c>
      <c r="C11">
        <v>2</v>
      </c>
      <c r="D11" t="s">
        <v>24</v>
      </c>
      <c r="E11" t="s">
        <v>98</v>
      </c>
      <c r="F11">
        <v>20080814</v>
      </c>
      <c r="G11" t="s">
        <v>86</v>
      </c>
      <c r="H11" t="s">
        <v>84</v>
      </c>
      <c r="I11">
        <v>36.3</v>
      </c>
      <c r="J11">
        <v>74.6</v>
      </c>
      <c r="K11">
        <v>56.75</v>
      </c>
      <c r="L11">
        <v>1.8186</v>
      </c>
      <c r="M11">
        <v>24.38</v>
      </c>
      <c r="N11">
        <v>0.3181</v>
      </c>
      <c r="O11">
        <v>21.46</v>
      </c>
      <c r="P11">
        <v>0.6324</v>
      </c>
      <c r="Q11">
        <v>38.3</v>
      </c>
      <c r="R11">
        <v>0.952</v>
      </c>
      <c r="S11">
        <v>20090814</v>
      </c>
      <c r="T11" t="s">
        <v>31</v>
      </c>
      <c r="U11" t="s">
        <v>31</v>
      </c>
      <c r="V11" t="s">
        <v>31</v>
      </c>
      <c r="W11" t="s">
        <v>31</v>
      </c>
      <c r="X11">
        <v>1.8186</v>
      </c>
      <c r="Y11" s="1">
        <f t="shared" si="0"/>
        <v>0.40353578240000004</v>
      </c>
      <c r="Z11" s="1">
        <f>IF($B10&lt;&gt;$B11,Z$2*X11+(1-Z$2)*AVERAGE(X11:X12),IF(AG10=1,AH11,Z$2*X11+(1-Z$2)*Z10))</f>
        <v>0.4012900821333334</v>
      </c>
      <c r="AA11" s="1">
        <f>IF($B11&lt;&gt;$B10,X11-AVERAGE(X11:X12),X11-Z10)</f>
        <v>1.7716373973333333</v>
      </c>
      <c r="AB11" s="1">
        <f t="shared" si="1"/>
        <v>-99</v>
      </c>
      <c r="AC11" s="1">
        <f t="shared" si="2"/>
        <v>-99</v>
      </c>
      <c r="AD11" s="1">
        <f t="shared" si="3"/>
        <v>-99</v>
      </c>
      <c r="AE11" s="1">
        <f t="shared" si="4"/>
        <v>1.7716373973333333</v>
      </c>
      <c r="AF11">
        <f t="shared" si="5"/>
        <v>1.8186</v>
      </c>
      <c r="AG11">
        <f t="shared" si="6"/>
        <v>0</v>
      </c>
      <c r="AH11" s="1">
        <f>IF($B11&lt;&gt;$B10,AH$2*AF11+(1-AH$2)*AVERAGE(X11:X12),AH$2*AF11+(1-AH$2)*AH10)</f>
        <v>0.4012900821333334</v>
      </c>
      <c r="AI11">
        <v>0.3181</v>
      </c>
      <c r="AJ11" s="1">
        <f t="shared" si="7"/>
        <v>0.21506227840000003</v>
      </c>
      <c r="AK11" s="1">
        <f>IF($B10&lt;&gt;$B11,AK$2*AI11+(1-AK$2)*AVERAGE(AI11:AI12),IF(AR10=1,AS11,AK$2*AI11+(1-AK$2)*AK10))</f>
        <v>0.29898331093333336</v>
      </c>
      <c r="AL11" s="1">
        <f>IF($B11&lt;&gt;$B10,AI11-AVERAGE(AI11:AI12),AI11-AK10)</f>
        <v>0.023895861333333324</v>
      </c>
      <c r="AM11" s="1">
        <f t="shared" si="8"/>
        <v>-99</v>
      </c>
      <c r="AN11" s="1">
        <f t="shared" si="9"/>
        <v>-99</v>
      </c>
      <c r="AO11" s="1">
        <f t="shared" si="10"/>
        <v>-99</v>
      </c>
      <c r="AP11" s="1">
        <f t="shared" si="11"/>
        <v>-99</v>
      </c>
      <c r="AQ11">
        <f t="shared" si="12"/>
        <v>0.3181</v>
      </c>
      <c r="AR11">
        <f t="shared" si="13"/>
        <v>0</v>
      </c>
      <c r="AS11" s="1">
        <f>IF($B11&lt;&gt;$B10,AS$2*AQ11+(1-AS$2)*AVERAGE(AI11:AI12),AS$2*AQ11+(1-AS$2)*AS10)</f>
        <v>0.29898331093333336</v>
      </c>
      <c r="AT11">
        <v>0.6324</v>
      </c>
      <c r="AU11" s="1">
        <f t="shared" si="14"/>
        <v>-0.036701030400000056</v>
      </c>
      <c r="AV11" s="1">
        <f>IF($B10&lt;&gt;$B11,AV$2*AT11+(1-AV$2)*AVERAGE(AT11:AT12),IF(BC10=1,BD11,AV$2*AT11+(1-AV$2)*AV10))</f>
        <v>-0.30940943360000017</v>
      </c>
      <c r="AW11" s="1">
        <f>IF($B11&lt;&gt;$B10,AT11-AVERAGE(AT11:AT12),AT11-AV10)</f>
        <v>1.1772617920000001</v>
      </c>
      <c r="AX11" s="1">
        <f t="shared" si="15"/>
        <v>-99</v>
      </c>
      <c r="AY11" s="1">
        <f t="shared" si="16"/>
        <v>-99</v>
      </c>
      <c r="AZ11" s="1">
        <f t="shared" si="17"/>
        <v>-99</v>
      </c>
      <c r="BA11" s="1">
        <f t="shared" si="18"/>
        <v>-99</v>
      </c>
      <c r="BB11">
        <f t="shared" si="19"/>
        <v>0.6324</v>
      </c>
      <c r="BC11">
        <f t="shared" si="20"/>
        <v>0</v>
      </c>
      <c r="BD11" s="1">
        <f>IF($B11&lt;&gt;$B10,BD$2*BB11+(1-BD$2)*AVERAGE(AT11:AT12),BD$2*BB11+(1-BD$2)*BD10)</f>
        <v>-0.30940943360000017</v>
      </c>
      <c r="BE11">
        <v>0.952</v>
      </c>
      <c r="BF11" s="1">
        <f t="shared" si="21"/>
        <v>0.6855757312000001</v>
      </c>
      <c r="BG11" s="1">
        <f>IF($B10&lt;&gt;$B11,BG$2*BE11+(1-BG$2)*AVERAGE(BE11:BE12),IF(BN10=1,BO11,BG$2*BE11+(1-BG$2)*BG10))</f>
        <v>1.156290235733334</v>
      </c>
      <c r="BH11" s="1">
        <f>IF($B11&lt;&gt;$B10,BE11-AVERAGE(BE11:BE12),BE11-BG10)</f>
        <v>-0.25536279466666745</v>
      </c>
      <c r="BI11" s="1">
        <f t="shared" si="22"/>
        <v>-99</v>
      </c>
      <c r="BJ11" s="1">
        <f t="shared" si="23"/>
        <v>-99</v>
      </c>
      <c r="BK11" s="1">
        <f t="shared" si="24"/>
        <v>-99</v>
      </c>
      <c r="BL11" s="1">
        <f t="shared" si="25"/>
        <v>-99</v>
      </c>
      <c r="BM11">
        <f t="shared" si="26"/>
        <v>0.952</v>
      </c>
      <c r="BN11">
        <f t="shared" si="27"/>
        <v>0</v>
      </c>
      <c r="BO11" s="1">
        <f>IF($B11&lt;&gt;$B10,BO$2*BM11+(1-BO$2)*AVERAGE(BE11:BE12),BO$2*BM11+(1-BO$2)*BO10)</f>
        <v>1.156290235733334</v>
      </c>
      <c r="BP11">
        <f t="shared" si="28"/>
        <v>0</v>
      </c>
      <c r="BQ11">
        <f t="shared" si="29"/>
        <v>0</v>
      </c>
      <c r="BR11">
        <f t="shared" si="30"/>
        <v>1</v>
      </c>
    </row>
    <row r="12" spans="25:67" ht="12.75">
      <c r="Y12" s="1"/>
      <c r="Z12" s="1"/>
      <c r="AA12" s="1"/>
      <c r="AB12" s="1"/>
      <c r="AC12" s="1"/>
      <c r="AD12" s="1"/>
      <c r="AE12" s="1"/>
      <c r="AH12" s="1"/>
      <c r="AJ12" s="1"/>
      <c r="AK12" s="1"/>
      <c r="AL12" s="1"/>
      <c r="AM12" s="1"/>
      <c r="AN12" s="1"/>
      <c r="AO12" s="1"/>
      <c r="AP12" s="1"/>
      <c r="AS12" s="1"/>
      <c r="AU12" s="1"/>
      <c r="AV12" s="1"/>
      <c r="AW12" s="1"/>
      <c r="AX12" s="1"/>
      <c r="AY12" s="1"/>
      <c r="AZ12" s="1"/>
      <c r="BA12" s="1"/>
      <c r="BD12" s="1"/>
      <c r="BF12" s="1"/>
      <c r="BG12" s="1"/>
      <c r="BH12" s="1"/>
      <c r="BI12" s="1"/>
      <c r="BJ12" s="1"/>
      <c r="BK12" s="1"/>
      <c r="BL12" s="1"/>
      <c r="BO12" s="1"/>
    </row>
  </sheetData>
  <conditionalFormatting sqref="AB5:AE12 AM5:AP12 AX5:BA12 BI5:BL12">
    <cfRule type="cellIs" priority="1" dxfId="0" operator="notEqual" stopIfTrue="1">
      <formula>-99</formula>
    </cfRule>
  </conditionalFormatting>
  <conditionalFormatting sqref="AA5:AA12 AL5:AL12 AW5:AW12 BH5:BH12">
    <cfRule type="cellIs" priority="2" dxfId="0" operator="notBetween" stopIfTrue="1">
      <formula>2.066</formula>
      <formula>-2.066</formula>
    </cfRule>
    <cfRule type="cellIs" priority="3" dxfId="1" operator="notBetween" stopIfTrue="1">
      <formula>1.734</formula>
      <formula>-1.734</formula>
    </cfRule>
  </conditionalFormatting>
  <conditionalFormatting sqref="E5:E12">
    <cfRule type="cellIs" priority="4" dxfId="1" operator="equal" stopIfTrue="1">
      <formula>"OC"</formula>
    </cfRule>
    <cfRule type="cellIs" priority="5" dxfId="1" operator="equal" stopIfTrue="1">
      <formula>"OO"</formula>
    </cfRule>
  </conditionalFormatting>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R21"/>
  <sheetViews>
    <sheetView workbookViewId="0" topLeftCell="AM1">
      <pane ySplit="4" topLeftCell="BM11" activePane="bottomLeft" state="frozen"/>
      <selection pane="topLeft" activeCell="J1" sqref="J1"/>
      <selection pane="bottomLeft" activeCell="AV18" sqref="AV18"/>
    </sheetView>
  </sheetViews>
  <sheetFormatPr defaultColWidth="9.140625" defaultRowHeight="12.75"/>
  <cols>
    <col min="1" max="1" width="10.7109375" style="0" bestFit="1" customWidth="1"/>
    <col min="2" max="2" width="10.28125" style="0" bestFit="1" customWidth="1"/>
    <col min="3" max="3" width="10.421875" style="0" bestFit="1" customWidth="1"/>
    <col min="4" max="4" width="9.28125" style="0" bestFit="1" customWidth="1"/>
    <col min="5" max="5" width="7.7109375" style="0" bestFit="1" customWidth="1"/>
    <col min="6" max="6" width="11.00390625" style="0" bestFit="1" customWidth="1"/>
    <col min="7" max="7" width="10.421875" style="0" bestFit="1" customWidth="1"/>
    <col min="8" max="8" width="8.00390625" style="0" bestFit="1" customWidth="1"/>
    <col min="9" max="10" width="10.140625" style="0" bestFit="1" customWidth="1"/>
    <col min="11" max="11" width="8.00390625" style="0" bestFit="1" customWidth="1"/>
    <col min="12" max="12" width="8.00390625" style="0" customWidth="1"/>
    <col min="13" max="13" width="7.7109375" style="0" bestFit="1" customWidth="1"/>
    <col min="14" max="14" width="8.00390625" style="0" bestFit="1" customWidth="1"/>
    <col min="15" max="15" width="8.28125" style="0" bestFit="1" customWidth="1"/>
    <col min="16" max="16" width="8.7109375" style="0" bestFit="1" customWidth="1"/>
    <col min="17" max="17" width="7.57421875" style="0" bestFit="1" customWidth="1"/>
    <col min="18" max="18" width="7.8515625" style="0" bestFit="1" customWidth="1"/>
    <col min="19" max="19" width="11.140625" style="0" bestFit="1" customWidth="1"/>
    <col min="20" max="20" width="10.28125" style="0" bestFit="1" customWidth="1"/>
    <col min="21" max="21" width="9.28125" style="0" bestFit="1" customWidth="1"/>
    <col min="23" max="23" width="10.140625" style="0" bestFit="1" customWidth="1"/>
  </cols>
  <sheetData>
    <row r="1" spans="68:69" ht="12.75">
      <c r="BP1">
        <f>SUM(BP5:BP18)</f>
        <v>2</v>
      </c>
      <c r="BQ1">
        <f>SUM(BQ5:BQ18)</f>
        <v>3</v>
      </c>
    </row>
    <row r="2" spans="25:67" ht="12.75">
      <c r="Y2" s="3">
        <v>0.2</v>
      </c>
      <c r="Z2" s="3">
        <v>0.2</v>
      </c>
      <c r="AC2" s="4">
        <v>2</v>
      </c>
      <c r="AD2" s="3">
        <v>2.066</v>
      </c>
      <c r="AE2" s="3">
        <v>1.734</v>
      </c>
      <c r="AF2" s="3">
        <v>2.066</v>
      </c>
      <c r="AH2" s="3">
        <v>0.2</v>
      </c>
      <c r="AJ2" s="2">
        <f>Y2</f>
        <v>0.2</v>
      </c>
      <c r="AK2" s="2">
        <f>Z2</f>
        <v>0.2</v>
      </c>
      <c r="AN2" s="2">
        <f>AC2</f>
        <v>2</v>
      </c>
      <c r="AO2" s="2">
        <f>AD2</f>
        <v>2.066</v>
      </c>
      <c r="AP2" s="2">
        <f>AE2</f>
        <v>1.734</v>
      </c>
      <c r="AQ2" s="2">
        <f>AF2</f>
        <v>2.066</v>
      </c>
      <c r="AS2" s="2">
        <f>AH2</f>
        <v>0.2</v>
      </c>
      <c r="AU2" s="2">
        <f>AJ2</f>
        <v>0.2</v>
      </c>
      <c r="AV2" s="2">
        <f>AK2</f>
        <v>0.2</v>
      </c>
      <c r="AY2" s="2">
        <f>AN2</f>
        <v>2</v>
      </c>
      <c r="AZ2" s="2">
        <f>AO2</f>
        <v>2.066</v>
      </c>
      <c r="BA2" s="2">
        <f>AP2</f>
        <v>1.734</v>
      </c>
      <c r="BB2" s="2">
        <f>AQ2</f>
        <v>2.066</v>
      </c>
      <c r="BD2" s="2">
        <f>AS2</f>
        <v>0.2</v>
      </c>
      <c r="BF2" s="2">
        <f>AU2</f>
        <v>0.2</v>
      </c>
      <c r="BG2" s="2">
        <f>AV2</f>
        <v>0.2</v>
      </c>
      <c r="BJ2" s="2">
        <f>AY2</f>
        <v>2</v>
      </c>
      <c r="BK2" s="2">
        <f>AZ2</f>
        <v>2.066</v>
      </c>
      <c r="BL2" s="2">
        <f>BA2</f>
        <v>1.734</v>
      </c>
      <c r="BM2" s="2">
        <f>BB2</f>
        <v>2.066</v>
      </c>
      <c r="BO2" s="2">
        <f>BD2</f>
        <v>0.2</v>
      </c>
    </row>
    <row r="4" spans="1:70" ht="39">
      <c r="A4" s="5" t="s">
        <v>0</v>
      </c>
      <c r="B4" s="5" t="s">
        <v>1</v>
      </c>
      <c r="C4" s="5" t="s">
        <v>2</v>
      </c>
      <c r="D4" s="5" t="s">
        <v>3</v>
      </c>
      <c r="E4" s="5" t="s">
        <v>4</v>
      </c>
      <c r="F4" s="5" t="s">
        <v>5</v>
      </c>
      <c r="G4" s="5" t="s">
        <v>6</v>
      </c>
      <c r="H4" s="5" t="s">
        <v>7</v>
      </c>
      <c r="I4" s="5" t="s">
        <v>8</v>
      </c>
      <c r="J4" s="5" t="s">
        <v>9</v>
      </c>
      <c r="K4" s="5" t="s">
        <v>10</v>
      </c>
      <c r="L4" s="5" t="s">
        <v>11</v>
      </c>
      <c r="M4" s="5" t="s">
        <v>12</v>
      </c>
      <c r="N4" s="5" t="s">
        <v>13</v>
      </c>
      <c r="O4" s="5" t="s">
        <v>14</v>
      </c>
      <c r="P4" s="5" t="s">
        <v>15</v>
      </c>
      <c r="Q4" s="5" t="s">
        <v>16</v>
      </c>
      <c r="R4" s="5" t="s">
        <v>17</v>
      </c>
      <c r="S4" s="5" t="s">
        <v>18</v>
      </c>
      <c r="T4" s="5" t="s">
        <v>19</v>
      </c>
      <c r="U4" s="5" t="s">
        <v>20</v>
      </c>
      <c r="V4" s="5" t="s">
        <v>21</v>
      </c>
      <c r="W4" s="5" t="s">
        <v>22</v>
      </c>
      <c r="X4" s="5" t="s">
        <v>11</v>
      </c>
      <c r="Y4" s="5" t="s">
        <v>90</v>
      </c>
      <c r="Z4" s="5" t="s">
        <v>91</v>
      </c>
      <c r="AA4" s="5" t="s">
        <v>93</v>
      </c>
      <c r="AB4" s="5" t="s">
        <v>92</v>
      </c>
      <c r="AC4" s="5" t="s">
        <v>100</v>
      </c>
      <c r="AD4" s="5" t="s">
        <v>101</v>
      </c>
      <c r="AE4" s="5" t="s">
        <v>102</v>
      </c>
      <c r="AF4" s="5" t="s">
        <v>92</v>
      </c>
      <c r="AG4" s="5" t="s">
        <v>95</v>
      </c>
      <c r="AH4" s="5" t="s">
        <v>94</v>
      </c>
      <c r="AI4" s="5" t="s">
        <v>13</v>
      </c>
      <c r="AJ4" s="5" t="s">
        <v>121</v>
      </c>
      <c r="AK4" s="5" t="s">
        <v>122</v>
      </c>
      <c r="AL4" s="5" t="s">
        <v>123</v>
      </c>
      <c r="AM4" s="5" t="s">
        <v>124</v>
      </c>
      <c r="AN4" s="5" t="s">
        <v>125</v>
      </c>
      <c r="AO4" s="5" t="s">
        <v>126</v>
      </c>
      <c r="AP4" s="5" t="s">
        <v>127</v>
      </c>
      <c r="AQ4" s="5" t="s">
        <v>124</v>
      </c>
      <c r="AR4" s="5" t="s">
        <v>95</v>
      </c>
      <c r="AS4" s="5" t="s">
        <v>128</v>
      </c>
      <c r="AT4" s="5" t="s">
        <v>15</v>
      </c>
      <c r="AU4" s="5" t="s">
        <v>105</v>
      </c>
      <c r="AV4" s="5" t="s">
        <v>106</v>
      </c>
      <c r="AW4" s="5" t="s">
        <v>107</v>
      </c>
      <c r="AX4" s="5" t="s">
        <v>108</v>
      </c>
      <c r="AY4" s="5" t="s">
        <v>109</v>
      </c>
      <c r="AZ4" s="5" t="s">
        <v>110</v>
      </c>
      <c r="BA4" s="5" t="s">
        <v>111</v>
      </c>
      <c r="BB4" s="5" t="s">
        <v>108</v>
      </c>
      <c r="BC4" s="5" t="s">
        <v>95</v>
      </c>
      <c r="BD4" s="5" t="s">
        <v>112</v>
      </c>
      <c r="BE4" s="5" t="s">
        <v>17</v>
      </c>
      <c r="BF4" s="5" t="s">
        <v>113</v>
      </c>
      <c r="BG4" s="5" t="s">
        <v>114</v>
      </c>
      <c r="BH4" s="5" t="s">
        <v>115</v>
      </c>
      <c r="BI4" s="5" t="s">
        <v>116</v>
      </c>
      <c r="BJ4" s="5" t="s">
        <v>117</v>
      </c>
      <c r="BK4" s="5" t="s">
        <v>118</v>
      </c>
      <c r="BL4" s="5" t="s">
        <v>119</v>
      </c>
      <c r="BM4" s="5" t="s">
        <v>116</v>
      </c>
      <c r="BN4" s="5" t="s">
        <v>95</v>
      </c>
      <c r="BO4" s="5" t="s">
        <v>120</v>
      </c>
      <c r="BP4" s="5" t="s">
        <v>103</v>
      </c>
      <c r="BQ4" s="5" t="s">
        <v>104</v>
      </c>
      <c r="BR4" s="5" t="s">
        <v>131</v>
      </c>
    </row>
    <row r="5" spans="25:67" ht="12.75">
      <c r="Y5" s="1"/>
      <c r="Z5" s="1"/>
      <c r="AA5" s="1"/>
      <c r="AB5" s="1"/>
      <c r="AC5" s="1"/>
      <c r="AD5" s="1"/>
      <c r="AE5" s="1"/>
      <c r="AH5" s="1"/>
      <c r="AJ5" s="1"/>
      <c r="AK5" s="1"/>
      <c r="AL5" s="1"/>
      <c r="AM5" s="1"/>
      <c r="AN5" s="1"/>
      <c r="AO5" s="1"/>
      <c r="AP5" s="1"/>
      <c r="AS5" s="1"/>
      <c r="AU5" s="1"/>
      <c r="AV5" s="1"/>
      <c r="AW5" s="1"/>
      <c r="AX5" s="1"/>
      <c r="AY5" s="1"/>
      <c r="AZ5" s="1"/>
      <c r="BA5" s="1"/>
      <c r="BD5" s="1"/>
      <c r="BF5" s="1"/>
      <c r="BG5" s="1"/>
      <c r="BH5" s="1"/>
      <c r="BI5" s="1"/>
      <c r="BJ5" s="1"/>
      <c r="BK5" s="1"/>
      <c r="BL5" s="1"/>
      <c r="BO5" s="1"/>
    </row>
    <row r="6" spans="1:70" ht="12.75">
      <c r="A6">
        <v>55738</v>
      </c>
      <c r="B6" t="s">
        <v>40</v>
      </c>
      <c r="C6">
        <v>2</v>
      </c>
      <c r="D6" t="s">
        <v>24</v>
      </c>
      <c r="E6" t="s">
        <v>96</v>
      </c>
      <c r="F6">
        <v>20050605</v>
      </c>
      <c r="G6" t="s">
        <v>41</v>
      </c>
      <c r="H6" t="s">
        <v>33</v>
      </c>
      <c r="I6">
        <v>32.6</v>
      </c>
      <c r="J6">
        <v>62.1</v>
      </c>
      <c r="K6">
        <v>51.83</v>
      </c>
      <c r="L6">
        <v>0.8962</v>
      </c>
      <c r="M6">
        <v>17</v>
      </c>
      <c r="N6">
        <v>-1.0527</v>
      </c>
      <c r="O6">
        <v>13.96</v>
      </c>
      <c r="P6">
        <v>-1.2613</v>
      </c>
      <c r="Q6">
        <v>29.5</v>
      </c>
      <c r="R6">
        <v>-0.4151</v>
      </c>
      <c r="S6" t="s">
        <v>27</v>
      </c>
      <c r="T6" t="s">
        <v>28</v>
      </c>
      <c r="U6" t="s">
        <v>29</v>
      </c>
      <c r="V6" t="s">
        <v>30</v>
      </c>
      <c r="W6" t="s">
        <v>31</v>
      </c>
      <c r="X6">
        <v>0.8962</v>
      </c>
      <c r="Y6" s="1">
        <f aca="true" t="shared" si="0" ref="Y6:Y18">IF($B6&lt;&gt;$B5,Y$2*X6,Y$2*X6+(1-Y$2)*Y5)</f>
        <v>0.17924</v>
      </c>
      <c r="Z6" s="1">
        <f aca="true" t="shared" si="1" ref="Z6:Z18">IF($B5&lt;&gt;$B6,Z$2*X6+(1-Z$2)*AVERAGE(X6:X8),IF(AG5=1,AH6,Z$2*X6+(1-Z$2)*Z5))</f>
        <v>0.5273733333333334</v>
      </c>
      <c r="AA6" s="1">
        <f aca="true" t="shared" si="2" ref="AA6:AA18">IF($B6&lt;&gt;$B5,X6-AVERAGE(X6:X8),X6-Z5)</f>
        <v>0.46103333333333335</v>
      </c>
      <c r="AB6" s="1">
        <f aca="true" t="shared" si="3" ref="AB6:AB18">IF(AF6&lt;&gt;X6,AF6,-99)</f>
        <v>-99</v>
      </c>
      <c r="AC6" s="1">
        <f aca="true" t="shared" si="4" ref="AC6:AC18">IF(ABS(X6)&gt;AC$2,X6,-99)</f>
        <v>-99</v>
      </c>
      <c r="AD6" s="1">
        <f aca="true" t="shared" si="5" ref="AD6:AD18">IF(ABS(AA6)&gt;AD$2,AA6,-99)</f>
        <v>-99</v>
      </c>
      <c r="AE6" s="1">
        <f aca="true" t="shared" si="6" ref="AE6:AE18">IF(AND(ABS(AA6)&gt;AE$2,ABS(AA6)&lt;AD$2),AA6,-99)</f>
        <v>-99</v>
      </c>
      <c r="AF6">
        <f aca="true" t="shared" si="7" ref="AF6:AF18">IF($B6&lt;&gt;$B5,X6,IF(AND(ABS(X6-X7)&gt;AF$2,ABS(AA6)&gt;AF$2),IF(AA6&gt;0,Z5+AF$2,Z5-AF$2),X6))</f>
        <v>0.8962</v>
      </c>
      <c r="AG6">
        <f aca="true" t="shared" si="8" ref="AG6:AG18">IF(AF6=X6,0,1)</f>
        <v>0</v>
      </c>
      <c r="AH6" s="1">
        <f aca="true" t="shared" si="9" ref="AH6:AH18">IF($B6&lt;&gt;$B5,AH$2*AF6+(1-AH$2)*AVERAGE(X6:X8),AH$2*AF6+(1-AH$2)*AH5)</f>
        <v>0.5273733333333334</v>
      </c>
      <c r="AI6">
        <v>-1.0527</v>
      </c>
      <c r="AJ6" s="1">
        <f aca="true" t="shared" si="10" ref="AJ6:AJ18">IF($B6&lt;&gt;$B5,AJ$2*AI6,AJ$2*AI6+(1-AJ$2)*AJ5)</f>
        <v>-0.21054</v>
      </c>
      <c r="AK6" s="1">
        <f aca="true" t="shared" si="11" ref="AK6:AK18">IF($B5&lt;&gt;$B6,AK$2*AI6+(1-AK$2)*AVERAGE(AI6:AI8),IF(AR5=1,AS6,AK$2*AI6+(1-AK$2)*AK5))</f>
        <v>-0.5775533333333334</v>
      </c>
      <c r="AL6" s="1">
        <f aca="true" t="shared" si="12" ref="AL6:AL18">IF($B6&lt;&gt;$B5,AI6-AVERAGE(AI6:AI8),AI6-AK5)</f>
        <v>-0.5939333333333334</v>
      </c>
      <c r="AM6" s="1">
        <f aca="true" t="shared" si="13" ref="AM6:AM18">IF(AQ6&lt;&gt;AI6,AQ6,-99)</f>
        <v>-99</v>
      </c>
      <c r="AN6" s="1">
        <f aca="true" t="shared" si="14" ref="AN6:AN18">IF(ABS(AI6)&gt;AN$2,AI6,-99)</f>
        <v>-99</v>
      </c>
      <c r="AO6" s="1">
        <f aca="true" t="shared" si="15" ref="AO6:AO18">IF(ABS(AL6)&gt;AO$2,AL6,-99)</f>
        <v>-99</v>
      </c>
      <c r="AP6" s="1">
        <f aca="true" t="shared" si="16" ref="AP6:AP18">IF(AND(ABS(AL6)&gt;AP$2,ABS(AL6)&lt;AO$2),AL6,-99)</f>
        <v>-99</v>
      </c>
      <c r="AQ6">
        <f aca="true" t="shared" si="17" ref="AQ6:AQ18">IF($B6&lt;&gt;$B5,AI6,IF(AND(ABS(AI6-AI7)&gt;AQ$2,ABS(AL6)&gt;AQ$2),IF(AL6&gt;0,AK5+AQ$2,AK5-AQ$2),AI6))</f>
        <v>-1.0527</v>
      </c>
      <c r="AR6">
        <f aca="true" t="shared" si="18" ref="AR6:AR18">IF(AQ6=AI6,0,1)</f>
        <v>0</v>
      </c>
      <c r="AS6" s="1">
        <f aca="true" t="shared" si="19" ref="AS6:AS18">IF($B6&lt;&gt;$B5,AS$2*AQ6+(1-AS$2)*AVERAGE(AI6:AI8),AS$2*AQ6+(1-AS$2)*AS5)</f>
        <v>-0.5775533333333334</v>
      </c>
      <c r="AT6">
        <v>-1.2613</v>
      </c>
      <c r="AU6" s="1">
        <f aca="true" t="shared" si="20" ref="AU6:AU18">IF($B6&lt;&gt;$B5,AU$2*AT6,AU$2*AT6+(1-AU$2)*AU5)</f>
        <v>-0.25226000000000004</v>
      </c>
      <c r="AV6" s="1">
        <f aca="true" t="shared" si="21" ref="AV6:AV18">IF($B5&lt;&gt;$B6,AV$2*AT6+(1-AV$2)*AVERAGE(AT6:AT8),IF(BC5=1,BD6,AV$2*AT6+(1-AV$2)*AV5))</f>
        <v>-1.2723933333333335</v>
      </c>
      <c r="AW6" s="1">
        <f aca="true" t="shared" si="22" ref="AW6:AW18">IF($B6&lt;&gt;$B5,AT6-AVERAGE(AT6:AT8),AT6-AV5)</f>
        <v>0.013866666666666472</v>
      </c>
      <c r="AX6" s="1">
        <f aca="true" t="shared" si="23" ref="AX6:AX18">IF(BB6&lt;&gt;AT6,BB6,-99)</f>
        <v>-99</v>
      </c>
      <c r="AY6" s="1">
        <f aca="true" t="shared" si="24" ref="AY6:AY18">IF(ABS(AT6)&gt;AY$2,AT6,-99)</f>
        <v>-99</v>
      </c>
      <c r="AZ6" s="1">
        <f aca="true" t="shared" si="25" ref="AZ6:AZ18">IF(ABS(AW6)&gt;AZ$2,AW6,-99)</f>
        <v>-99</v>
      </c>
      <c r="BA6" s="1">
        <f aca="true" t="shared" si="26" ref="BA6:BA18">IF(AND(ABS(AW6)&gt;BA$2,ABS(AW6)&lt;AZ$2),AW6,-99)</f>
        <v>-99</v>
      </c>
      <c r="BB6">
        <f aca="true" t="shared" si="27" ref="BB6:BB18">IF($B6&lt;&gt;$B5,AT6,IF(AND(ABS(AT6-AT7)&gt;BB$2,ABS(AW6)&gt;BB$2),IF(AW6&gt;0,AV5+BB$2,AV5-BB$2),AT6))</f>
        <v>-1.2613</v>
      </c>
      <c r="BC6">
        <f aca="true" t="shared" si="28" ref="BC6:BC18">IF(BB6=AT6,0,1)</f>
        <v>0</v>
      </c>
      <c r="BD6" s="1">
        <f aca="true" t="shared" si="29" ref="BD6:BD18">IF($B6&lt;&gt;$B5,BD$2*BB6+(1-BD$2)*AVERAGE(AT6:AT8),BD$2*BB6+(1-BD$2)*BD5)</f>
        <v>-1.2723933333333335</v>
      </c>
      <c r="BE6">
        <v>-0.4151</v>
      </c>
      <c r="BF6" s="1">
        <f aca="true" t="shared" si="30" ref="BF6:BF18">IF($B6&lt;&gt;$B5,BF$2*BE6,BF$2*BE6+(1-BF$2)*BF5)</f>
        <v>-0.08302000000000001</v>
      </c>
      <c r="BG6" s="1">
        <f aca="true" t="shared" si="31" ref="BG6:BG18">IF($B5&lt;&gt;$B6,BG$2*BE6+(1-BG$2)*AVERAGE(BE6:BE8),IF(BN5=1,BO6,BG$2*BE6+(1-BG$2)*BG5))</f>
        <v>-0.03000666666666668</v>
      </c>
      <c r="BH6" s="1">
        <f aca="true" t="shared" si="32" ref="BH6:BH18">IF($B6&lt;&gt;$B5,BE6-AVERAGE(BE6:BE8),BE6-BG5)</f>
        <v>-0.48136666666666666</v>
      </c>
      <c r="BI6" s="1">
        <f aca="true" t="shared" si="33" ref="BI6:BI18">IF(BM6&lt;&gt;BE6,BM6,-99)</f>
        <v>-99</v>
      </c>
      <c r="BJ6" s="1">
        <f aca="true" t="shared" si="34" ref="BJ6:BJ18">IF(ABS(BE6)&gt;BJ$2,BE6,-99)</f>
        <v>-99</v>
      </c>
      <c r="BK6" s="1">
        <f aca="true" t="shared" si="35" ref="BK6:BK18">IF(ABS(BH6)&gt;BK$2,BH6,-99)</f>
        <v>-99</v>
      </c>
      <c r="BL6" s="1">
        <f aca="true" t="shared" si="36" ref="BL6:BL18">IF(AND(ABS(BH6)&gt;BL$2,ABS(BH6)&lt;BK$2),BH6,-99)</f>
        <v>-99</v>
      </c>
      <c r="BM6">
        <f aca="true" t="shared" si="37" ref="BM6:BM18">IF($B6&lt;&gt;$B5,BE6,IF(AND(ABS(BE6-BE7)&gt;BM$2,ABS(BH6)&gt;BM$2),IF(BH6&gt;0,BG5+BM$2,BG5-BM$2),BE6))</f>
        <v>-0.4151</v>
      </c>
      <c r="BN6">
        <f aca="true" t="shared" si="38" ref="BN6:BN18">IF(BM6=BE6,0,1)</f>
        <v>0</v>
      </c>
      <c r="BO6" s="1">
        <f aca="true" t="shared" si="39" ref="BO6:BO18">IF($B6&lt;&gt;$B5,BO$2*BM6+(1-BO$2)*AVERAGE(BE6:BE8),BO$2*BM6+(1-BO$2)*BO5)</f>
        <v>-0.03000666666666668</v>
      </c>
      <c r="BP6">
        <f aca="true" t="shared" si="40" ref="BP6:BP18">IF(LEFT(E6,1)="O",1,0)</f>
        <v>0</v>
      </c>
      <c r="BQ6">
        <f aca="true" t="shared" si="41" ref="BQ6:BQ18">IF(AVERAGE(BK6,AZ6,AO6,AD6)=-99,0,1)</f>
        <v>0</v>
      </c>
      <c r="BR6">
        <f aca="true" t="shared" si="42" ref="BR6:BR18">IF(OR(AVERAGE(BL6,BA6,AP6,AE6)=-99,BQ6=1),0,1)</f>
        <v>0</v>
      </c>
    </row>
    <row r="7" spans="1:70" ht="12.75">
      <c r="A7">
        <v>56126</v>
      </c>
      <c r="B7" t="s">
        <v>40</v>
      </c>
      <c r="C7">
        <v>3</v>
      </c>
      <c r="D7" t="s">
        <v>24</v>
      </c>
      <c r="E7" t="s">
        <v>96</v>
      </c>
      <c r="F7">
        <v>20050621</v>
      </c>
      <c r="G7" t="s">
        <v>44</v>
      </c>
      <c r="H7" t="s">
        <v>39</v>
      </c>
      <c r="I7">
        <v>42.6</v>
      </c>
      <c r="J7">
        <v>59.4</v>
      </c>
      <c r="K7">
        <v>42.75</v>
      </c>
      <c r="L7">
        <v>-0.3454</v>
      </c>
      <c r="M7">
        <v>24.21</v>
      </c>
      <c r="N7">
        <v>0.0983</v>
      </c>
      <c r="O7">
        <v>9.38</v>
      </c>
      <c r="P7">
        <v>-1.4441</v>
      </c>
      <c r="Q7">
        <v>16.8</v>
      </c>
      <c r="R7">
        <v>-0.5331</v>
      </c>
      <c r="S7" t="s">
        <v>27</v>
      </c>
      <c r="T7" t="s">
        <v>28</v>
      </c>
      <c r="U7" t="s">
        <v>29</v>
      </c>
      <c r="V7" t="s">
        <v>30</v>
      </c>
      <c r="W7" t="s">
        <v>45</v>
      </c>
      <c r="X7">
        <v>-0.3454</v>
      </c>
      <c r="Y7" s="1">
        <f t="shared" si="0"/>
        <v>0.07431200000000002</v>
      </c>
      <c r="Z7" s="1">
        <f t="shared" si="1"/>
        <v>0.3528186666666667</v>
      </c>
      <c r="AA7" s="1">
        <f t="shared" si="2"/>
        <v>-0.8727733333333334</v>
      </c>
      <c r="AB7" s="1">
        <f t="shared" si="3"/>
        <v>-99</v>
      </c>
      <c r="AC7" s="1">
        <f t="shared" si="4"/>
        <v>-99</v>
      </c>
      <c r="AD7" s="1">
        <f t="shared" si="5"/>
        <v>-99</v>
      </c>
      <c r="AE7" s="1">
        <f t="shared" si="6"/>
        <v>-99</v>
      </c>
      <c r="AF7">
        <f t="shared" si="7"/>
        <v>-0.3454</v>
      </c>
      <c r="AG7">
        <f t="shared" si="8"/>
        <v>0</v>
      </c>
      <c r="AH7" s="1">
        <f t="shared" si="9"/>
        <v>0.3528186666666667</v>
      </c>
      <c r="AI7">
        <v>0.0983</v>
      </c>
      <c r="AJ7" s="1">
        <f t="shared" si="10"/>
        <v>-0.14877200000000002</v>
      </c>
      <c r="AK7" s="1">
        <f t="shared" si="11"/>
        <v>-0.4423826666666667</v>
      </c>
      <c r="AL7" s="1">
        <f t="shared" si="12"/>
        <v>0.6758533333333334</v>
      </c>
      <c r="AM7" s="1">
        <f t="shared" si="13"/>
        <v>-99</v>
      </c>
      <c r="AN7" s="1">
        <f t="shared" si="14"/>
        <v>-99</v>
      </c>
      <c r="AO7" s="1">
        <f t="shared" si="15"/>
        <v>-99</v>
      </c>
      <c r="AP7" s="1">
        <f t="shared" si="16"/>
        <v>-99</v>
      </c>
      <c r="AQ7">
        <f t="shared" si="17"/>
        <v>0.0983</v>
      </c>
      <c r="AR7">
        <f t="shared" si="18"/>
        <v>0</v>
      </c>
      <c r="AS7" s="1">
        <f t="shared" si="19"/>
        <v>-0.4423826666666667</v>
      </c>
      <c r="AT7">
        <v>-1.4441</v>
      </c>
      <c r="AU7" s="1">
        <f t="shared" si="20"/>
        <v>-0.49062800000000006</v>
      </c>
      <c r="AV7" s="1">
        <f t="shared" si="21"/>
        <v>-1.3067346666666668</v>
      </c>
      <c r="AW7" s="1">
        <f t="shared" si="22"/>
        <v>-0.17170666666666645</v>
      </c>
      <c r="AX7" s="1">
        <f t="shared" si="23"/>
        <v>-99</v>
      </c>
      <c r="AY7" s="1">
        <f t="shared" si="24"/>
        <v>-99</v>
      </c>
      <c r="AZ7" s="1">
        <f t="shared" si="25"/>
        <v>-99</v>
      </c>
      <c r="BA7" s="1">
        <f t="shared" si="26"/>
        <v>-99</v>
      </c>
      <c r="BB7">
        <f t="shared" si="27"/>
        <v>-1.4441</v>
      </c>
      <c r="BC7">
        <f t="shared" si="28"/>
        <v>0</v>
      </c>
      <c r="BD7" s="1">
        <f t="shared" si="29"/>
        <v>-1.3067346666666668</v>
      </c>
      <c r="BE7">
        <v>-0.5331</v>
      </c>
      <c r="BF7" s="1">
        <f t="shared" si="30"/>
        <v>-0.17303600000000002</v>
      </c>
      <c r="BG7" s="1">
        <f t="shared" si="31"/>
        <v>-0.13062533333333334</v>
      </c>
      <c r="BH7" s="1">
        <f t="shared" si="32"/>
        <v>-0.5030933333333334</v>
      </c>
      <c r="BI7" s="1">
        <f t="shared" si="33"/>
        <v>-99</v>
      </c>
      <c r="BJ7" s="1">
        <f t="shared" si="34"/>
        <v>-99</v>
      </c>
      <c r="BK7" s="1">
        <f t="shared" si="35"/>
        <v>-99</v>
      </c>
      <c r="BL7" s="1">
        <f t="shared" si="36"/>
        <v>-99</v>
      </c>
      <c r="BM7">
        <f t="shared" si="37"/>
        <v>-0.5331</v>
      </c>
      <c r="BN7">
        <f t="shared" si="38"/>
        <v>0</v>
      </c>
      <c r="BO7" s="1">
        <f t="shared" si="39"/>
        <v>-0.13062533333333334</v>
      </c>
      <c r="BP7">
        <f t="shared" si="40"/>
        <v>0</v>
      </c>
      <c r="BQ7">
        <f t="shared" si="41"/>
        <v>0</v>
      </c>
      <c r="BR7">
        <f t="shared" si="42"/>
        <v>0</v>
      </c>
    </row>
    <row r="8" spans="1:70" ht="12.75">
      <c r="A8">
        <v>56269</v>
      </c>
      <c r="B8" t="s">
        <v>40</v>
      </c>
      <c r="C8">
        <v>2</v>
      </c>
      <c r="D8" t="s">
        <v>24</v>
      </c>
      <c r="E8" t="s">
        <v>96</v>
      </c>
      <c r="F8">
        <v>20050719</v>
      </c>
      <c r="G8" t="s">
        <v>53</v>
      </c>
      <c r="H8" t="s">
        <v>54</v>
      </c>
      <c r="I8">
        <v>39.2</v>
      </c>
      <c r="J8">
        <v>91.2</v>
      </c>
      <c r="K8">
        <v>50.41</v>
      </c>
      <c r="L8">
        <v>0.7547</v>
      </c>
      <c r="M8">
        <v>20.83</v>
      </c>
      <c r="N8">
        <v>-0.4219</v>
      </c>
      <c r="O8">
        <v>7</v>
      </c>
      <c r="P8">
        <v>-1.1201</v>
      </c>
      <c r="Q8">
        <v>52</v>
      </c>
      <c r="R8">
        <v>1.147</v>
      </c>
      <c r="S8" t="s">
        <v>27</v>
      </c>
      <c r="T8" t="s">
        <v>47</v>
      </c>
      <c r="U8" t="s">
        <v>29</v>
      </c>
      <c r="V8" t="s">
        <v>30</v>
      </c>
      <c r="W8" t="s">
        <v>31</v>
      </c>
      <c r="X8">
        <v>0.7547</v>
      </c>
      <c r="Y8" s="1">
        <f t="shared" si="0"/>
        <v>0.21038960000000004</v>
      </c>
      <c r="Z8" s="1">
        <f t="shared" si="1"/>
        <v>0.4331949333333334</v>
      </c>
      <c r="AA8" s="1">
        <f t="shared" si="2"/>
        <v>0.4018813333333333</v>
      </c>
      <c r="AB8" s="1">
        <f t="shared" si="3"/>
        <v>-99</v>
      </c>
      <c r="AC8" s="1">
        <f t="shared" si="4"/>
        <v>-99</v>
      </c>
      <c r="AD8" s="1">
        <f t="shared" si="5"/>
        <v>-99</v>
      </c>
      <c r="AE8" s="1">
        <f t="shared" si="6"/>
        <v>-99</v>
      </c>
      <c r="AF8">
        <f t="shared" si="7"/>
        <v>0.7547</v>
      </c>
      <c r="AG8">
        <f t="shared" si="8"/>
        <v>0</v>
      </c>
      <c r="AH8" s="1">
        <f t="shared" si="9"/>
        <v>0.4331949333333334</v>
      </c>
      <c r="AI8">
        <v>-0.4219</v>
      </c>
      <c r="AJ8" s="1">
        <f t="shared" si="10"/>
        <v>-0.2033976</v>
      </c>
      <c r="AK8" s="1">
        <f t="shared" si="11"/>
        <v>-0.4382861333333334</v>
      </c>
      <c r="AL8" s="1">
        <f t="shared" si="12"/>
        <v>0.020482666666666705</v>
      </c>
      <c r="AM8" s="1">
        <f t="shared" si="13"/>
        <v>-99</v>
      </c>
      <c r="AN8" s="1">
        <f t="shared" si="14"/>
        <v>-99</v>
      </c>
      <c r="AO8" s="1">
        <f t="shared" si="15"/>
        <v>-99</v>
      </c>
      <c r="AP8" s="1">
        <f t="shared" si="16"/>
        <v>-99</v>
      </c>
      <c r="AQ8">
        <f t="shared" si="17"/>
        <v>-0.4219</v>
      </c>
      <c r="AR8">
        <f t="shared" si="18"/>
        <v>0</v>
      </c>
      <c r="AS8" s="1">
        <f t="shared" si="19"/>
        <v>-0.4382861333333334</v>
      </c>
      <c r="AT8">
        <v>-1.1201</v>
      </c>
      <c r="AU8" s="1">
        <f t="shared" si="20"/>
        <v>-0.6165224000000001</v>
      </c>
      <c r="AV8" s="1">
        <f t="shared" si="21"/>
        <v>-1.2694077333333336</v>
      </c>
      <c r="AW8" s="1">
        <f t="shared" si="22"/>
        <v>0.18663466666666673</v>
      </c>
      <c r="AX8" s="1">
        <f t="shared" si="23"/>
        <v>-99</v>
      </c>
      <c r="AY8" s="1">
        <f t="shared" si="24"/>
        <v>-99</v>
      </c>
      <c r="AZ8" s="1">
        <f t="shared" si="25"/>
        <v>-99</v>
      </c>
      <c r="BA8" s="1">
        <f t="shared" si="26"/>
        <v>-99</v>
      </c>
      <c r="BB8">
        <f t="shared" si="27"/>
        <v>-1.1201</v>
      </c>
      <c r="BC8">
        <f t="shared" si="28"/>
        <v>0</v>
      </c>
      <c r="BD8" s="1">
        <f t="shared" si="29"/>
        <v>-1.2694077333333336</v>
      </c>
      <c r="BE8">
        <v>1.147</v>
      </c>
      <c r="BF8" s="1">
        <f t="shared" si="30"/>
        <v>0.0909712</v>
      </c>
      <c r="BG8" s="1">
        <f t="shared" si="31"/>
        <v>0.12489973333333335</v>
      </c>
      <c r="BH8" s="1">
        <f t="shared" si="32"/>
        <v>1.2776253333333334</v>
      </c>
      <c r="BI8" s="1">
        <f t="shared" si="33"/>
        <v>-99</v>
      </c>
      <c r="BJ8" s="1">
        <f t="shared" si="34"/>
        <v>-99</v>
      </c>
      <c r="BK8" s="1">
        <f t="shared" si="35"/>
        <v>-99</v>
      </c>
      <c r="BL8" s="1">
        <f t="shared" si="36"/>
        <v>-99</v>
      </c>
      <c r="BM8">
        <f t="shared" si="37"/>
        <v>1.147</v>
      </c>
      <c r="BN8">
        <f t="shared" si="38"/>
        <v>0</v>
      </c>
      <c r="BO8" s="1">
        <f t="shared" si="39"/>
        <v>0.12489973333333335</v>
      </c>
      <c r="BP8">
        <f t="shared" si="40"/>
        <v>0</v>
      </c>
      <c r="BQ8">
        <f t="shared" si="41"/>
        <v>0</v>
      </c>
      <c r="BR8">
        <f t="shared" si="42"/>
        <v>0</v>
      </c>
    </row>
    <row r="9" spans="1:70" ht="12.75">
      <c r="A9">
        <v>56270</v>
      </c>
      <c r="B9" t="s">
        <v>40</v>
      </c>
      <c r="C9">
        <v>3</v>
      </c>
      <c r="D9" t="s">
        <v>24</v>
      </c>
      <c r="E9" t="s">
        <v>96</v>
      </c>
      <c r="F9">
        <v>20050721</v>
      </c>
      <c r="G9" t="s">
        <v>56</v>
      </c>
      <c r="H9" t="s">
        <v>51</v>
      </c>
      <c r="I9">
        <v>33.4</v>
      </c>
      <c r="J9">
        <v>84</v>
      </c>
      <c r="K9">
        <v>59.46</v>
      </c>
      <c r="L9">
        <v>0.4851</v>
      </c>
      <c r="M9">
        <v>33.92</v>
      </c>
      <c r="N9">
        <v>-0.8511</v>
      </c>
      <c r="O9">
        <v>43.33</v>
      </c>
      <c r="P9">
        <v>-0.2859</v>
      </c>
      <c r="Q9">
        <v>50.6</v>
      </c>
      <c r="R9">
        <v>0.5338</v>
      </c>
      <c r="S9" t="s">
        <v>27</v>
      </c>
      <c r="T9" t="s">
        <v>47</v>
      </c>
      <c r="U9" t="s">
        <v>29</v>
      </c>
      <c r="V9" t="s">
        <v>30</v>
      </c>
      <c r="W9" t="s">
        <v>31</v>
      </c>
      <c r="X9">
        <v>0.4851</v>
      </c>
      <c r="Y9" s="1">
        <f t="shared" si="0"/>
        <v>0.26533168000000007</v>
      </c>
      <c r="Z9" s="1">
        <f t="shared" si="1"/>
        <v>0.4435759466666668</v>
      </c>
      <c r="AA9" s="1">
        <f t="shared" si="2"/>
        <v>0.051905066666666555</v>
      </c>
      <c r="AB9" s="1">
        <f t="shared" si="3"/>
        <v>-99</v>
      </c>
      <c r="AC9" s="1">
        <f t="shared" si="4"/>
        <v>-99</v>
      </c>
      <c r="AD9" s="1">
        <f t="shared" si="5"/>
        <v>-99</v>
      </c>
      <c r="AE9" s="1">
        <f t="shared" si="6"/>
        <v>-99</v>
      </c>
      <c r="AF9">
        <f t="shared" si="7"/>
        <v>0.4851</v>
      </c>
      <c r="AG9">
        <f t="shared" si="8"/>
        <v>0</v>
      </c>
      <c r="AH9" s="1">
        <f t="shared" si="9"/>
        <v>0.4435759466666668</v>
      </c>
      <c r="AI9">
        <v>-0.8511</v>
      </c>
      <c r="AJ9" s="1">
        <f t="shared" si="10"/>
        <v>-0.33293808</v>
      </c>
      <c r="AK9" s="1">
        <f t="shared" si="11"/>
        <v>-0.5208489066666667</v>
      </c>
      <c r="AL9" s="1">
        <f t="shared" si="12"/>
        <v>-0.4128138666666666</v>
      </c>
      <c r="AM9" s="1">
        <f t="shared" si="13"/>
        <v>-99</v>
      </c>
      <c r="AN9" s="1">
        <f t="shared" si="14"/>
        <v>-99</v>
      </c>
      <c r="AO9" s="1">
        <f t="shared" si="15"/>
        <v>-99</v>
      </c>
      <c r="AP9" s="1">
        <f t="shared" si="16"/>
        <v>-99</v>
      </c>
      <c r="AQ9">
        <f t="shared" si="17"/>
        <v>-0.8511</v>
      </c>
      <c r="AR9">
        <f t="shared" si="18"/>
        <v>0</v>
      </c>
      <c r="AS9" s="1">
        <f t="shared" si="19"/>
        <v>-0.5208489066666667</v>
      </c>
      <c r="AT9">
        <v>-0.2859</v>
      </c>
      <c r="AU9" s="1">
        <f t="shared" si="20"/>
        <v>-0.5503979200000001</v>
      </c>
      <c r="AV9" s="1">
        <f t="shared" si="21"/>
        <v>-1.072706186666667</v>
      </c>
      <c r="AW9" s="1">
        <f t="shared" si="22"/>
        <v>0.9835077333333335</v>
      </c>
      <c r="AX9" s="1">
        <f t="shared" si="23"/>
        <v>-99</v>
      </c>
      <c r="AY9" s="1">
        <f t="shared" si="24"/>
        <v>-99</v>
      </c>
      <c r="AZ9" s="1">
        <f t="shared" si="25"/>
        <v>-99</v>
      </c>
      <c r="BA9" s="1">
        <f t="shared" si="26"/>
        <v>-99</v>
      </c>
      <c r="BB9">
        <f t="shared" si="27"/>
        <v>-0.2859</v>
      </c>
      <c r="BC9">
        <f t="shared" si="28"/>
        <v>0</v>
      </c>
      <c r="BD9" s="1">
        <f t="shared" si="29"/>
        <v>-1.072706186666667</v>
      </c>
      <c r="BE9">
        <v>0.5338</v>
      </c>
      <c r="BF9" s="1">
        <f t="shared" si="30"/>
        <v>0.17953696000000002</v>
      </c>
      <c r="BG9" s="1">
        <f t="shared" si="31"/>
        <v>0.2066797866666667</v>
      </c>
      <c r="BH9" s="1">
        <f t="shared" si="32"/>
        <v>0.4089002666666667</v>
      </c>
      <c r="BI9" s="1">
        <f t="shared" si="33"/>
        <v>-99</v>
      </c>
      <c r="BJ9" s="1">
        <f t="shared" si="34"/>
        <v>-99</v>
      </c>
      <c r="BK9" s="1">
        <f t="shared" si="35"/>
        <v>-99</v>
      </c>
      <c r="BL9" s="1">
        <f t="shared" si="36"/>
        <v>-99</v>
      </c>
      <c r="BM9">
        <f t="shared" si="37"/>
        <v>0.5338</v>
      </c>
      <c r="BN9">
        <f t="shared" si="38"/>
        <v>0</v>
      </c>
      <c r="BO9" s="1">
        <f t="shared" si="39"/>
        <v>0.2066797866666667</v>
      </c>
      <c r="BP9">
        <f t="shared" si="40"/>
        <v>0</v>
      </c>
      <c r="BQ9">
        <f t="shared" si="41"/>
        <v>0</v>
      </c>
      <c r="BR9">
        <f t="shared" si="42"/>
        <v>0</v>
      </c>
    </row>
    <row r="10" spans="1:70" ht="12.75">
      <c r="A10">
        <v>56381</v>
      </c>
      <c r="B10" t="s">
        <v>40</v>
      </c>
      <c r="C10">
        <v>2</v>
      </c>
      <c r="D10" t="s">
        <v>24</v>
      </c>
      <c r="E10" t="s">
        <v>96</v>
      </c>
      <c r="F10">
        <v>20050818</v>
      </c>
      <c r="G10" t="s">
        <v>61</v>
      </c>
      <c r="H10" t="s">
        <v>62</v>
      </c>
      <c r="I10">
        <v>43.2</v>
      </c>
      <c r="J10">
        <v>62.4</v>
      </c>
      <c r="K10">
        <v>56.63</v>
      </c>
      <c r="L10">
        <v>0.7055</v>
      </c>
      <c r="M10">
        <v>26.83</v>
      </c>
      <c r="N10">
        <v>-0.7143</v>
      </c>
      <c r="O10">
        <v>33.96</v>
      </c>
      <c r="P10">
        <v>0.7072</v>
      </c>
      <c r="Q10">
        <v>19.2</v>
      </c>
      <c r="R10">
        <v>-0.7071</v>
      </c>
      <c r="S10" t="s">
        <v>27</v>
      </c>
      <c r="T10" t="s">
        <v>58</v>
      </c>
      <c r="U10" t="s">
        <v>29</v>
      </c>
      <c r="V10" t="s">
        <v>30</v>
      </c>
      <c r="W10" t="s">
        <v>31</v>
      </c>
      <c r="X10">
        <v>0.7055</v>
      </c>
      <c r="Y10" s="1">
        <f t="shared" si="0"/>
        <v>0.3533653440000001</v>
      </c>
      <c r="Z10" s="1">
        <f t="shared" si="1"/>
        <v>0.49596075733333345</v>
      </c>
      <c r="AA10" s="1">
        <f t="shared" si="2"/>
        <v>0.26192405333333324</v>
      </c>
      <c r="AB10" s="1">
        <f t="shared" si="3"/>
        <v>-99</v>
      </c>
      <c r="AC10" s="1">
        <f t="shared" si="4"/>
        <v>-99</v>
      </c>
      <c r="AD10" s="1">
        <f t="shared" si="5"/>
        <v>-99</v>
      </c>
      <c r="AE10" s="1">
        <f t="shared" si="6"/>
        <v>-99</v>
      </c>
      <c r="AF10">
        <f t="shared" si="7"/>
        <v>0.7055</v>
      </c>
      <c r="AG10">
        <f t="shared" si="8"/>
        <v>0</v>
      </c>
      <c r="AH10" s="1">
        <f t="shared" si="9"/>
        <v>0.49596075733333345</v>
      </c>
      <c r="AI10">
        <v>-0.7143</v>
      </c>
      <c r="AJ10" s="1">
        <f t="shared" si="10"/>
        <v>-0.40921046400000005</v>
      </c>
      <c r="AK10" s="1">
        <f t="shared" si="11"/>
        <v>-0.5595391253333334</v>
      </c>
      <c r="AL10" s="1">
        <f t="shared" si="12"/>
        <v>-0.19345109333333332</v>
      </c>
      <c r="AM10" s="1">
        <f t="shared" si="13"/>
        <v>-99</v>
      </c>
      <c r="AN10" s="1">
        <f t="shared" si="14"/>
        <v>-99</v>
      </c>
      <c r="AO10" s="1">
        <f t="shared" si="15"/>
        <v>-99</v>
      </c>
      <c r="AP10" s="1">
        <f t="shared" si="16"/>
        <v>-99</v>
      </c>
      <c r="AQ10">
        <f t="shared" si="17"/>
        <v>-0.7143</v>
      </c>
      <c r="AR10">
        <f t="shared" si="18"/>
        <v>0</v>
      </c>
      <c r="AS10" s="1">
        <f t="shared" si="19"/>
        <v>-0.5595391253333334</v>
      </c>
      <c r="AT10">
        <v>0.7072</v>
      </c>
      <c r="AU10" s="1">
        <f t="shared" si="20"/>
        <v>-0.2988783360000001</v>
      </c>
      <c r="AV10" s="1">
        <f t="shared" si="21"/>
        <v>-0.7167249493333336</v>
      </c>
      <c r="AW10" s="1">
        <f t="shared" si="22"/>
        <v>1.779906186666667</v>
      </c>
      <c r="AX10" s="1">
        <f t="shared" si="23"/>
        <v>-99</v>
      </c>
      <c r="AY10" s="1">
        <f t="shared" si="24"/>
        <v>-99</v>
      </c>
      <c r="AZ10" s="1">
        <f t="shared" si="25"/>
        <v>-99</v>
      </c>
      <c r="BA10" s="1">
        <f t="shared" si="26"/>
        <v>1.779906186666667</v>
      </c>
      <c r="BB10">
        <f t="shared" si="27"/>
        <v>0.7072</v>
      </c>
      <c r="BC10">
        <f t="shared" si="28"/>
        <v>0</v>
      </c>
      <c r="BD10" s="1">
        <f t="shared" si="29"/>
        <v>-0.7167249493333336</v>
      </c>
      <c r="BE10">
        <v>-0.7071</v>
      </c>
      <c r="BF10" s="1">
        <f t="shared" si="30"/>
        <v>0.002209568000000023</v>
      </c>
      <c r="BG10" s="1">
        <f t="shared" si="31"/>
        <v>0.02392382933333337</v>
      </c>
      <c r="BH10" s="1">
        <f t="shared" si="32"/>
        <v>-0.9137797866666666</v>
      </c>
      <c r="BI10" s="1">
        <f t="shared" si="33"/>
        <v>-99</v>
      </c>
      <c r="BJ10" s="1">
        <f t="shared" si="34"/>
        <v>-99</v>
      </c>
      <c r="BK10" s="1">
        <f t="shared" si="35"/>
        <v>-99</v>
      </c>
      <c r="BL10" s="1">
        <f t="shared" si="36"/>
        <v>-99</v>
      </c>
      <c r="BM10">
        <f t="shared" si="37"/>
        <v>-0.7071</v>
      </c>
      <c r="BN10">
        <f t="shared" si="38"/>
        <v>0</v>
      </c>
      <c r="BO10" s="1">
        <f t="shared" si="39"/>
        <v>0.02392382933333337</v>
      </c>
      <c r="BP10">
        <f t="shared" si="40"/>
        <v>0</v>
      </c>
      <c r="BQ10">
        <f t="shared" si="41"/>
        <v>0</v>
      </c>
      <c r="BR10">
        <f t="shared" si="42"/>
        <v>1</v>
      </c>
    </row>
    <row r="11" spans="1:70" ht="12.75">
      <c r="A11">
        <v>56383</v>
      </c>
      <c r="B11" t="s">
        <v>40</v>
      </c>
      <c r="C11">
        <v>3</v>
      </c>
      <c r="D11" t="s">
        <v>24</v>
      </c>
      <c r="E11" t="s">
        <v>96</v>
      </c>
      <c r="F11">
        <v>20050824</v>
      </c>
      <c r="G11" t="s">
        <v>66</v>
      </c>
      <c r="H11" t="s">
        <v>51</v>
      </c>
      <c r="I11">
        <v>35.2</v>
      </c>
      <c r="J11">
        <v>87</v>
      </c>
      <c r="K11">
        <v>61.46</v>
      </c>
      <c r="L11">
        <v>0.6655</v>
      </c>
      <c r="M11">
        <v>39.42</v>
      </c>
      <c r="N11">
        <v>1.0993</v>
      </c>
      <c r="O11">
        <v>62.08</v>
      </c>
      <c r="P11">
        <v>1.1116</v>
      </c>
      <c r="Q11">
        <v>51.8</v>
      </c>
      <c r="R11">
        <v>0.6198</v>
      </c>
      <c r="S11">
        <v>20070214</v>
      </c>
      <c r="T11" t="s">
        <v>58</v>
      </c>
      <c r="U11" t="s">
        <v>29</v>
      </c>
      <c r="V11" t="s">
        <v>30</v>
      </c>
      <c r="W11" t="s">
        <v>31</v>
      </c>
      <c r="X11">
        <v>0.6655</v>
      </c>
      <c r="Y11" s="1">
        <f t="shared" si="0"/>
        <v>0.41579227520000006</v>
      </c>
      <c r="Z11" s="1">
        <f t="shared" si="1"/>
        <v>0.5298686058666668</v>
      </c>
      <c r="AA11" s="1">
        <f t="shared" si="2"/>
        <v>0.16953924266666653</v>
      </c>
      <c r="AB11" s="1">
        <f t="shared" si="3"/>
        <v>-99</v>
      </c>
      <c r="AC11" s="1">
        <f t="shared" si="4"/>
        <v>-99</v>
      </c>
      <c r="AD11" s="1">
        <f t="shared" si="5"/>
        <v>-99</v>
      </c>
      <c r="AE11" s="1">
        <f t="shared" si="6"/>
        <v>-99</v>
      </c>
      <c r="AF11">
        <f t="shared" si="7"/>
        <v>0.6655</v>
      </c>
      <c r="AG11">
        <f t="shared" si="8"/>
        <v>0</v>
      </c>
      <c r="AH11" s="1">
        <f t="shared" si="9"/>
        <v>0.5298686058666668</v>
      </c>
      <c r="AI11">
        <v>1.0993</v>
      </c>
      <c r="AJ11" s="1">
        <f t="shared" si="10"/>
        <v>-0.10750837120000006</v>
      </c>
      <c r="AK11" s="1">
        <f t="shared" si="11"/>
        <v>-0.22777130026666675</v>
      </c>
      <c r="AL11" s="1">
        <f t="shared" si="12"/>
        <v>1.6588391253333334</v>
      </c>
      <c r="AM11" s="1">
        <f t="shared" si="13"/>
        <v>-99</v>
      </c>
      <c r="AN11" s="1">
        <f t="shared" si="14"/>
        <v>-99</v>
      </c>
      <c r="AO11" s="1">
        <f t="shared" si="15"/>
        <v>-99</v>
      </c>
      <c r="AP11" s="1">
        <f t="shared" si="16"/>
        <v>-99</v>
      </c>
      <c r="AQ11">
        <f t="shared" si="17"/>
        <v>1.0993</v>
      </c>
      <c r="AR11">
        <f t="shared" si="18"/>
        <v>0</v>
      </c>
      <c r="AS11" s="1">
        <f t="shared" si="19"/>
        <v>-0.22777130026666675</v>
      </c>
      <c r="AT11">
        <v>1.1116</v>
      </c>
      <c r="AU11" s="1">
        <f t="shared" si="20"/>
        <v>-0.016782668800000095</v>
      </c>
      <c r="AV11" s="1">
        <f t="shared" si="21"/>
        <v>-0.351059959466667</v>
      </c>
      <c r="AW11" s="1">
        <f t="shared" si="22"/>
        <v>1.8283249493333336</v>
      </c>
      <c r="AX11" s="1">
        <f t="shared" si="23"/>
        <v>-99</v>
      </c>
      <c r="AY11" s="1">
        <f t="shared" si="24"/>
        <v>-99</v>
      </c>
      <c r="AZ11" s="1">
        <f t="shared" si="25"/>
        <v>-99</v>
      </c>
      <c r="BA11" s="1">
        <f t="shared" si="26"/>
        <v>1.8283249493333336</v>
      </c>
      <c r="BB11">
        <f t="shared" si="27"/>
        <v>1.1116</v>
      </c>
      <c r="BC11">
        <f t="shared" si="28"/>
        <v>0</v>
      </c>
      <c r="BD11" s="1">
        <f t="shared" si="29"/>
        <v>-0.351059959466667</v>
      </c>
      <c r="BE11">
        <v>0.6198</v>
      </c>
      <c r="BF11" s="1">
        <f t="shared" si="30"/>
        <v>0.12572765440000003</v>
      </c>
      <c r="BG11" s="1">
        <f t="shared" si="31"/>
        <v>0.1430990634666667</v>
      </c>
      <c r="BH11" s="1">
        <f t="shared" si="32"/>
        <v>0.5958761706666666</v>
      </c>
      <c r="BI11" s="1">
        <f t="shared" si="33"/>
        <v>-99</v>
      </c>
      <c r="BJ11" s="1">
        <f t="shared" si="34"/>
        <v>-99</v>
      </c>
      <c r="BK11" s="1">
        <f t="shared" si="35"/>
        <v>-99</v>
      </c>
      <c r="BL11" s="1">
        <f t="shared" si="36"/>
        <v>-99</v>
      </c>
      <c r="BM11">
        <f t="shared" si="37"/>
        <v>0.6198</v>
      </c>
      <c r="BN11">
        <f t="shared" si="38"/>
        <v>0</v>
      </c>
      <c r="BO11" s="1">
        <f t="shared" si="39"/>
        <v>0.1430990634666667</v>
      </c>
      <c r="BP11">
        <f t="shared" si="40"/>
        <v>0</v>
      </c>
      <c r="BQ11">
        <f t="shared" si="41"/>
        <v>0</v>
      </c>
      <c r="BR11">
        <f t="shared" si="42"/>
        <v>1</v>
      </c>
    </row>
    <row r="12" spans="1:70" ht="12.75">
      <c r="A12">
        <v>56382</v>
      </c>
      <c r="B12" t="s">
        <v>40</v>
      </c>
      <c r="C12">
        <v>2</v>
      </c>
      <c r="D12" t="s">
        <v>24</v>
      </c>
      <c r="E12" t="s">
        <v>96</v>
      </c>
      <c r="F12">
        <v>20050913</v>
      </c>
      <c r="G12" t="s">
        <v>70</v>
      </c>
      <c r="H12" t="s">
        <v>39</v>
      </c>
      <c r="I12">
        <v>33.8</v>
      </c>
      <c r="J12">
        <v>59.2</v>
      </c>
      <c r="K12">
        <v>57.83</v>
      </c>
      <c r="L12">
        <v>1.5349</v>
      </c>
      <c r="M12">
        <v>24.7</v>
      </c>
      <c r="N12">
        <v>0.1681</v>
      </c>
      <c r="O12">
        <v>24.79</v>
      </c>
      <c r="P12">
        <v>0.971</v>
      </c>
      <c r="Q12">
        <v>25.4</v>
      </c>
      <c r="R12">
        <v>0.1266</v>
      </c>
      <c r="S12">
        <v>20070214</v>
      </c>
      <c r="T12" t="s">
        <v>29</v>
      </c>
      <c r="U12" t="s">
        <v>30</v>
      </c>
      <c r="V12" t="s">
        <v>31</v>
      </c>
      <c r="W12" t="s">
        <v>31</v>
      </c>
      <c r="X12">
        <v>1.5349</v>
      </c>
      <c r="Y12" s="1">
        <f t="shared" si="0"/>
        <v>0.6396138201600001</v>
      </c>
      <c r="Z12" s="1">
        <f t="shared" si="1"/>
        <v>0.7308748846933335</v>
      </c>
      <c r="AA12" s="1">
        <f t="shared" si="2"/>
        <v>1.005031394133333</v>
      </c>
      <c r="AB12" s="1">
        <f t="shared" si="3"/>
        <v>-99</v>
      </c>
      <c r="AC12" s="1">
        <f t="shared" si="4"/>
        <v>-99</v>
      </c>
      <c r="AD12" s="1">
        <f t="shared" si="5"/>
        <v>-99</v>
      </c>
      <c r="AE12" s="1">
        <f t="shared" si="6"/>
        <v>-99</v>
      </c>
      <c r="AF12">
        <f t="shared" si="7"/>
        <v>1.5349</v>
      </c>
      <c r="AG12">
        <f t="shared" si="8"/>
        <v>0</v>
      </c>
      <c r="AH12" s="1">
        <f t="shared" si="9"/>
        <v>0.7308748846933335</v>
      </c>
      <c r="AI12">
        <v>0.1681</v>
      </c>
      <c r="AJ12" s="1">
        <f t="shared" si="10"/>
        <v>-0.052386696960000055</v>
      </c>
      <c r="AK12" s="1">
        <f t="shared" si="11"/>
        <v>-0.1485970402133334</v>
      </c>
      <c r="AL12" s="1">
        <f t="shared" si="12"/>
        <v>0.3958713002666667</v>
      </c>
      <c r="AM12" s="1">
        <f t="shared" si="13"/>
        <v>-99</v>
      </c>
      <c r="AN12" s="1">
        <f t="shared" si="14"/>
        <v>-99</v>
      </c>
      <c r="AO12" s="1">
        <f t="shared" si="15"/>
        <v>-99</v>
      </c>
      <c r="AP12" s="1">
        <f t="shared" si="16"/>
        <v>-99</v>
      </c>
      <c r="AQ12">
        <f t="shared" si="17"/>
        <v>0.1681</v>
      </c>
      <c r="AR12">
        <f t="shared" si="18"/>
        <v>0</v>
      </c>
      <c r="AS12" s="1">
        <f t="shared" si="19"/>
        <v>-0.1485970402133334</v>
      </c>
      <c r="AT12">
        <v>0.971</v>
      </c>
      <c r="AU12" s="1">
        <f t="shared" si="20"/>
        <v>0.18077386495999995</v>
      </c>
      <c r="AV12" s="1">
        <f t="shared" si="21"/>
        <v>-0.08664796757333362</v>
      </c>
      <c r="AW12" s="1">
        <f t="shared" si="22"/>
        <v>1.3220599594666669</v>
      </c>
      <c r="AX12" s="1">
        <f t="shared" si="23"/>
        <v>-99</v>
      </c>
      <c r="AY12" s="1">
        <f t="shared" si="24"/>
        <v>-99</v>
      </c>
      <c r="AZ12" s="1">
        <f t="shared" si="25"/>
        <v>-99</v>
      </c>
      <c r="BA12" s="1">
        <f t="shared" si="26"/>
        <v>-99</v>
      </c>
      <c r="BB12">
        <f t="shared" si="27"/>
        <v>0.971</v>
      </c>
      <c r="BC12">
        <f t="shared" si="28"/>
        <v>0</v>
      </c>
      <c r="BD12" s="1">
        <f t="shared" si="29"/>
        <v>-0.08664796757333362</v>
      </c>
      <c r="BE12">
        <v>0.1266</v>
      </c>
      <c r="BF12" s="1">
        <f t="shared" si="30"/>
        <v>0.12590212352000002</v>
      </c>
      <c r="BG12" s="1">
        <f t="shared" si="31"/>
        <v>0.13979925077333338</v>
      </c>
      <c r="BH12" s="1">
        <f t="shared" si="32"/>
        <v>-0.016499063466666714</v>
      </c>
      <c r="BI12" s="1">
        <f t="shared" si="33"/>
        <v>-99</v>
      </c>
      <c r="BJ12" s="1">
        <f t="shared" si="34"/>
        <v>-99</v>
      </c>
      <c r="BK12" s="1">
        <f t="shared" si="35"/>
        <v>-99</v>
      </c>
      <c r="BL12" s="1">
        <f t="shared" si="36"/>
        <v>-99</v>
      </c>
      <c r="BM12">
        <f t="shared" si="37"/>
        <v>0.1266</v>
      </c>
      <c r="BN12">
        <f t="shared" si="38"/>
        <v>0</v>
      </c>
      <c r="BO12" s="1">
        <f t="shared" si="39"/>
        <v>0.13979925077333338</v>
      </c>
      <c r="BP12">
        <f t="shared" si="40"/>
        <v>0</v>
      </c>
      <c r="BQ12">
        <f t="shared" si="41"/>
        <v>0</v>
      </c>
      <c r="BR12">
        <f t="shared" si="42"/>
        <v>0</v>
      </c>
    </row>
    <row r="13" spans="1:70" ht="12.75">
      <c r="A13">
        <v>56727</v>
      </c>
      <c r="B13" t="s">
        <v>40</v>
      </c>
      <c r="C13">
        <v>1</v>
      </c>
      <c r="D13" t="s">
        <v>24</v>
      </c>
      <c r="E13" t="s">
        <v>98</v>
      </c>
      <c r="F13">
        <v>20051022</v>
      </c>
      <c r="G13" t="s">
        <v>75</v>
      </c>
      <c r="H13" t="s">
        <v>33</v>
      </c>
      <c r="I13">
        <v>34.2</v>
      </c>
      <c r="J13">
        <v>59.5</v>
      </c>
      <c r="K13">
        <v>45.71</v>
      </c>
      <c r="L13">
        <v>0.0714</v>
      </c>
      <c r="M13">
        <v>14.83</v>
      </c>
      <c r="N13">
        <v>-1.3386</v>
      </c>
      <c r="O13">
        <v>23.33</v>
      </c>
      <c r="P13">
        <v>1.2377</v>
      </c>
      <c r="Q13">
        <v>25.3</v>
      </c>
      <c r="R13">
        <v>-0.9666</v>
      </c>
      <c r="S13">
        <v>20070214</v>
      </c>
      <c r="T13" t="s">
        <v>31</v>
      </c>
      <c r="U13" t="s">
        <v>31</v>
      </c>
      <c r="V13" t="s">
        <v>31</v>
      </c>
      <c r="W13" t="s">
        <v>31</v>
      </c>
      <c r="X13">
        <v>0.0714</v>
      </c>
      <c r="Y13" s="1">
        <f t="shared" si="0"/>
        <v>0.5259710561280001</v>
      </c>
      <c r="Z13" s="1">
        <f t="shared" si="1"/>
        <v>0.5989799077546668</v>
      </c>
      <c r="AA13" s="1">
        <f t="shared" si="2"/>
        <v>-0.6594748846933335</v>
      </c>
      <c r="AB13" s="1">
        <f t="shared" si="3"/>
        <v>-99</v>
      </c>
      <c r="AC13" s="1">
        <f t="shared" si="4"/>
        <v>-99</v>
      </c>
      <c r="AD13" s="1">
        <f t="shared" si="5"/>
        <v>-99</v>
      </c>
      <c r="AE13" s="1">
        <f t="shared" si="6"/>
        <v>-99</v>
      </c>
      <c r="AF13">
        <f t="shared" si="7"/>
        <v>0.0714</v>
      </c>
      <c r="AG13">
        <f t="shared" si="8"/>
        <v>0</v>
      </c>
      <c r="AH13" s="1">
        <f t="shared" si="9"/>
        <v>0.5989799077546668</v>
      </c>
      <c r="AI13">
        <v>-1.3386</v>
      </c>
      <c r="AJ13" s="1">
        <f t="shared" si="10"/>
        <v>-0.30962935756800003</v>
      </c>
      <c r="AK13" s="1">
        <f t="shared" si="11"/>
        <v>-0.3865976321706667</v>
      </c>
      <c r="AL13" s="1">
        <f t="shared" si="12"/>
        <v>-1.1900029597866666</v>
      </c>
      <c r="AM13" s="1">
        <f t="shared" si="13"/>
        <v>-99</v>
      </c>
      <c r="AN13" s="1">
        <f t="shared" si="14"/>
        <v>-99</v>
      </c>
      <c r="AO13" s="1">
        <f t="shared" si="15"/>
        <v>-99</v>
      </c>
      <c r="AP13" s="1">
        <f t="shared" si="16"/>
        <v>-99</v>
      </c>
      <c r="AQ13">
        <f t="shared" si="17"/>
        <v>-1.3386</v>
      </c>
      <c r="AR13">
        <f t="shared" si="18"/>
        <v>0</v>
      </c>
      <c r="AS13" s="1">
        <f t="shared" si="19"/>
        <v>-0.3865976321706667</v>
      </c>
      <c r="AT13">
        <v>1.2377</v>
      </c>
      <c r="AU13" s="1">
        <f t="shared" si="20"/>
        <v>0.392159091968</v>
      </c>
      <c r="AV13" s="1">
        <f t="shared" si="21"/>
        <v>0.17822162594133312</v>
      </c>
      <c r="AW13" s="1">
        <f t="shared" si="22"/>
        <v>1.3243479675733336</v>
      </c>
      <c r="AX13" s="1">
        <f t="shared" si="23"/>
        <v>-99</v>
      </c>
      <c r="AY13" s="1">
        <f t="shared" si="24"/>
        <v>-99</v>
      </c>
      <c r="AZ13" s="1">
        <f t="shared" si="25"/>
        <v>-99</v>
      </c>
      <c r="BA13" s="1">
        <f t="shared" si="26"/>
        <v>-99</v>
      </c>
      <c r="BB13">
        <f t="shared" si="27"/>
        <v>1.2377</v>
      </c>
      <c r="BC13">
        <f t="shared" si="28"/>
        <v>0</v>
      </c>
      <c r="BD13" s="1">
        <f t="shared" si="29"/>
        <v>0.17822162594133312</v>
      </c>
      <c r="BE13">
        <v>-0.9666</v>
      </c>
      <c r="BF13" s="1">
        <f t="shared" si="30"/>
        <v>-0.092598301184</v>
      </c>
      <c r="BG13" s="1">
        <f t="shared" si="31"/>
        <v>-0.08148059938133331</v>
      </c>
      <c r="BH13" s="1">
        <f t="shared" si="32"/>
        <v>-1.1063992507733333</v>
      </c>
      <c r="BI13" s="1">
        <f t="shared" si="33"/>
        <v>-99</v>
      </c>
      <c r="BJ13" s="1">
        <f t="shared" si="34"/>
        <v>-99</v>
      </c>
      <c r="BK13" s="1">
        <f t="shared" si="35"/>
        <v>-99</v>
      </c>
      <c r="BL13" s="1">
        <f t="shared" si="36"/>
        <v>-99</v>
      </c>
      <c r="BM13">
        <f t="shared" si="37"/>
        <v>-0.9666</v>
      </c>
      <c r="BN13">
        <f t="shared" si="38"/>
        <v>0</v>
      </c>
      <c r="BO13" s="1">
        <f t="shared" si="39"/>
        <v>-0.08148059938133331</v>
      </c>
      <c r="BP13">
        <f t="shared" si="40"/>
        <v>0</v>
      </c>
      <c r="BQ13">
        <f t="shared" si="41"/>
        <v>0</v>
      </c>
      <c r="BR13">
        <f t="shared" si="42"/>
        <v>0</v>
      </c>
    </row>
    <row r="14" spans="1:70" ht="12.75">
      <c r="A14">
        <v>59005</v>
      </c>
      <c r="B14" t="s">
        <v>40</v>
      </c>
      <c r="C14">
        <v>3</v>
      </c>
      <c r="D14" t="s">
        <v>24</v>
      </c>
      <c r="E14" t="s">
        <v>99</v>
      </c>
      <c r="F14">
        <v>20070310</v>
      </c>
      <c r="G14" t="s">
        <v>76</v>
      </c>
      <c r="H14">
        <v>831</v>
      </c>
      <c r="I14">
        <v>33</v>
      </c>
      <c r="J14">
        <v>55.8</v>
      </c>
      <c r="K14">
        <v>42.08</v>
      </c>
      <c r="L14">
        <v>-0.4178</v>
      </c>
      <c r="M14">
        <v>10.04</v>
      </c>
      <c r="N14">
        <v>-1.9697</v>
      </c>
      <c r="O14">
        <v>33.83</v>
      </c>
      <c r="P14">
        <v>3.046</v>
      </c>
      <c r="Q14">
        <v>22.8</v>
      </c>
      <c r="R14">
        <v>-1.3168</v>
      </c>
      <c r="S14" t="s">
        <v>27</v>
      </c>
      <c r="T14" t="s">
        <v>77</v>
      </c>
      <c r="U14" t="s">
        <v>31</v>
      </c>
      <c r="V14" t="s">
        <v>31</v>
      </c>
      <c r="W14" t="s">
        <v>31</v>
      </c>
      <c r="X14">
        <v>-0.4178</v>
      </c>
      <c r="Y14" s="1">
        <f t="shared" si="0"/>
        <v>0.33721684490240006</v>
      </c>
      <c r="Z14" s="1">
        <f t="shared" si="1"/>
        <v>0.39562392620373343</v>
      </c>
      <c r="AA14" s="1">
        <f t="shared" si="2"/>
        <v>-1.0167799077546669</v>
      </c>
      <c r="AB14" s="1">
        <f t="shared" si="3"/>
        <v>-99</v>
      </c>
      <c r="AC14" s="1">
        <f t="shared" si="4"/>
        <v>-99</v>
      </c>
      <c r="AD14" s="1">
        <f t="shared" si="5"/>
        <v>-99</v>
      </c>
      <c r="AE14" s="1">
        <f t="shared" si="6"/>
        <v>-99</v>
      </c>
      <c r="AF14">
        <f t="shared" si="7"/>
        <v>-0.4178</v>
      </c>
      <c r="AG14">
        <f t="shared" si="8"/>
        <v>0</v>
      </c>
      <c r="AH14" s="1">
        <f t="shared" si="9"/>
        <v>0.39562392620373343</v>
      </c>
      <c r="AI14">
        <v>-1.9697</v>
      </c>
      <c r="AJ14" s="1">
        <f t="shared" si="10"/>
        <v>-0.6416434860544</v>
      </c>
      <c r="AK14" s="1">
        <f t="shared" si="11"/>
        <v>-0.7032181057365334</v>
      </c>
      <c r="AL14" s="1">
        <f t="shared" si="12"/>
        <v>-1.5831023678293332</v>
      </c>
      <c r="AM14" s="1">
        <f t="shared" si="13"/>
        <v>-99</v>
      </c>
      <c r="AN14" s="1">
        <f t="shared" si="14"/>
        <v>-99</v>
      </c>
      <c r="AO14" s="1">
        <f t="shared" si="15"/>
        <v>-99</v>
      </c>
      <c r="AP14" s="1">
        <f t="shared" si="16"/>
        <v>-99</v>
      </c>
      <c r="AQ14">
        <f t="shared" si="17"/>
        <v>-1.9697</v>
      </c>
      <c r="AR14">
        <f t="shared" si="18"/>
        <v>0</v>
      </c>
      <c r="AS14" s="1">
        <f t="shared" si="19"/>
        <v>-0.7032181057365334</v>
      </c>
      <c r="AT14">
        <v>3.046</v>
      </c>
      <c r="AU14" s="1">
        <f t="shared" si="20"/>
        <v>0.9229272735744</v>
      </c>
      <c r="AV14" s="1">
        <f t="shared" si="21"/>
        <v>0.7517773007530665</v>
      </c>
      <c r="AW14" s="1">
        <f t="shared" si="22"/>
        <v>2.8677783740586666</v>
      </c>
      <c r="AX14" s="1">
        <f t="shared" si="23"/>
        <v>2.244221625941333</v>
      </c>
      <c r="AY14" s="1">
        <f t="shared" si="24"/>
        <v>3.046</v>
      </c>
      <c r="AZ14" s="1">
        <f t="shared" si="25"/>
        <v>2.8677783740586666</v>
      </c>
      <c r="BA14" s="1">
        <f t="shared" si="26"/>
        <v>-99</v>
      </c>
      <c r="BB14">
        <f t="shared" si="27"/>
        <v>2.244221625941333</v>
      </c>
      <c r="BC14">
        <f t="shared" si="28"/>
        <v>1</v>
      </c>
      <c r="BD14" s="1">
        <f t="shared" si="29"/>
        <v>0.5914216259413331</v>
      </c>
      <c r="BE14">
        <v>-1.3168</v>
      </c>
      <c r="BF14" s="1">
        <f t="shared" si="30"/>
        <v>-0.3374386409472</v>
      </c>
      <c r="BG14" s="1">
        <f t="shared" si="31"/>
        <v>-0.32854447950506666</v>
      </c>
      <c r="BH14" s="1">
        <f t="shared" si="32"/>
        <v>-1.2353194006186667</v>
      </c>
      <c r="BI14" s="1">
        <f t="shared" si="33"/>
        <v>-99</v>
      </c>
      <c r="BJ14" s="1">
        <f t="shared" si="34"/>
        <v>-99</v>
      </c>
      <c r="BK14" s="1">
        <f t="shared" si="35"/>
        <v>-99</v>
      </c>
      <c r="BL14" s="1">
        <f t="shared" si="36"/>
        <v>-99</v>
      </c>
      <c r="BM14">
        <f t="shared" si="37"/>
        <v>-1.3168</v>
      </c>
      <c r="BN14">
        <f t="shared" si="38"/>
        <v>0</v>
      </c>
      <c r="BO14" s="1">
        <f t="shared" si="39"/>
        <v>-0.32854447950506666</v>
      </c>
      <c r="BP14">
        <f t="shared" si="40"/>
        <v>1</v>
      </c>
      <c r="BQ14">
        <f t="shared" si="41"/>
        <v>1</v>
      </c>
      <c r="BR14">
        <f t="shared" si="42"/>
        <v>0</v>
      </c>
    </row>
    <row r="15" spans="1:70" ht="12.75">
      <c r="A15">
        <v>63178</v>
      </c>
      <c r="B15" t="s">
        <v>40</v>
      </c>
      <c r="C15">
        <v>1</v>
      </c>
      <c r="D15" t="s">
        <v>24</v>
      </c>
      <c r="E15" t="s">
        <v>98</v>
      </c>
      <c r="F15">
        <v>20070528</v>
      </c>
      <c r="G15" t="s">
        <v>82</v>
      </c>
      <c r="H15">
        <v>831</v>
      </c>
      <c r="I15">
        <v>35</v>
      </c>
      <c r="J15">
        <v>57.4</v>
      </c>
      <c r="K15">
        <v>49.08</v>
      </c>
      <c r="L15">
        <v>0.5256</v>
      </c>
      <c r="M15">
        <v>11.33</v>
      </c>
      <c r="N15">
        <v>-1.7997</v>
      </c>
      <c r="O15">
        <v>12.05</v>
      </c>
      <c r="P15">
        <v>-1.9773</v>
      </c>
      <c r="Q15">
        <v>22.4</v>
      </c>
      <c r="R15">
        <v>-1.3746</v>
      </c>
      <c r="S15">
        <v>20080528</v>
      </c>
      <c r="T15" t="s">
        <v>31</v>
      </c>
      <c r="U15" t="s">
        <v>31</v>
      </c>
      <c r="V15" t="s">
        <v>31</v>
      </c>
      <c r="W15" t="s">
        <v>31</v>
      </c>
      <c r="X15">
        <v>0.5256</v>
      </c>
      <c r="Y15" s="1">
        <f t="shared" si="0"/>
        <v>0.37489347592192007</v>
      </c>
      <c r="Z15" s="1">
        <f t="shared" si="1"/>
        <v>0.42161914096298675</v>
      </c>
      <c r="AA15" s="1">
        <f t="shared" si="2"/>
        <v>0.12997607379626652</v>
      </c>
      <c r="AB15" s="1">
        <f t="shared" si="3"/>
        <v>-99</v>
      </c>
      <c r="AC15" s="1">
        <f t="shared" si="4"/>
        <v>-99</v>
      </c>
      <c r="AD15" s="1">
        <f t="shared" si="5"/>
        <v>-99</v>
      </c>
      <c r="AE15" s="1">
        <f t="shared" si="6"/>
        <v>-99</v>
      </c>
      <c r="AF15">
        <f t="shared" si="7"/>
        <v>0.5256</v>
      </c>
      <c r="AG15">
        <f t="shared" si="8"/>
        <v>0</v>
      </c>
      <c r="AH15" s="1">
        <f t="shared" si="9"/>
        <v>0.42161914096298675</v>
      </c>
      <c r="AI15">
        <v>-1.7997</v>
      </c>
      <c r="AJ15" s="1">
        <f t="shared" si="10"/>
        <v>-0.87325478884352</v>
      </c>
      <c r="AK15" s="1">
        <f t="shared" si="11"/>
        <v>-0.9225144845892268</v>
      </c>
      <c r="AL15" s="1">
        <f t="shared" si="12"/>
        <v>-1.0964818942634666</v>
      </c>
      <c r="AM15" s="1">
        <f t="shared" si="13"/>
        <v>-99</v>
      </c>
      <c r="AN15" s="1">
        <f t="shared" si="14"/>
        <v>-99</v>
      </c>
      <c r="AO15" s="1">
        <f t="shared" si="15"/>
        <v>-99</v>
      </c>
      <c r="AP15" s="1">
        <f t="shared" si="16"/>
        <v>-99</v>
      </c>
      <c r="AQ15">
        <f t="shared" si="17"/>
        <v>-1.7997</v>
      </c>
      <c r="AR15">
        <f t="shared" si="18"/>
        <v>0</v>
      </c>
      <c r="AS15" s="1">
        <f t="shared" si="19"/>
        <v>-0.9225144845892268</v>
      </c>
      <c r="AT15">
        <v>-1.9773</v>
      </c>
      <c r="AU15" s="1">
        <f t="shared" si="20"/>
        <v>0.34288181885951996</v>
      </c>
      <c r="AV15" s="1">
        <f t="shared" si="21"/>
        <v>0.21029276090367982</v>
      </c>
      <c r="AW15" s="1">
        <f t="shared" si="22"/>
        <v>-2.7290773007530666</v>
      </c>
      <c r="AX15" s="1">
        <f t="shared" si="23"/>
        <v>-1.3142226992469332</v>
      </c>
      <c r="AY15" s="1">
        <f t="shared" si="24"/>
        <v>-99</v>
      </c>
      <c r="AZ15" s="1">
        <f t="shared" si="25"/>
        <v>-2.7290773007530666</v>
      </c>
      <c r="BA15" s="1">
        <f t="shared" si="26"/>
        <v>-99</v>
      </c>
      <c r="BB15">
        <f t="shared" si="27"/>
        <v>-1.3142226992469332</v>
      </c>
      <c r="BC15">
        <f t="shared" si="28"/>
        <v>1</v>
      </c>
      <c r="BD15" s="1">
        <f t="shared" si="29"/>
        <v>0.21029276090367982</v>
      </c>
      <c r="BE15">
        <v>-1.3746</v>
      </c>
      <c r="BF15" s="1">
        <f t="shared" si="30"/>
        <v>-0.54487091275776</v>
      </c>
      <c r="BG15" s="1">
        <f t="shared" si="31"/>
        <v>-0.5377555836040533</v>
      </c>
      <c r="BH15" s="1">
        <f t="shared" si="32"/>
        <v>-1.0460555204949333</v>
      </c>
      <c r="BI15" s="1">
        <f t="shared" si="33"/>
        <v>-99</v>
      </c>
      <c r="BJ15" s="1">
        <f t="shared" si="34"/>
        <v>-99</v>
      </c>
      <c r="BK15" s="1">
        <f t="shared" si="35"/>
        <v>-99</v>
      </c>
      <c r="BL15" s="1">
        <f t="shared" si="36"/>
        <v>-99</v>
      </c>
      <c r="BM15">
        <f t="shared" si="37"/>
        <v>-1.3746</v>
      </c>
      <c r="BN15">
        <f t="shared" si="38"/>
        <v>0</v>
      </c>
      <c r="BO15" s="1">
        <f t="shared" si="39"/>
        <v>-0.5377555836040533</v>
      </c>
      <c r="BP15">
        <f t="shared" si="40"/>
        <v>0</v>
      </c>
      <c r="BQ15">
        <f t="shared" si="41"/>
        <v>1</v>
      </c>
      <c r="BR15">
        <f t="shared" si="42"/>
        <v>0</v>
      </c>
    </row>
    <row r="16" spans="1:70" ht="12.75">
      <c r="A16">
        <v>66303</v>
      </c>
      <c r="B16" t="s">
        <v>40</v>
      </c>
      <c r="C16">
        <v>1</v>
      </c>
      <c r="D16" t="s">
        <v>24</v>
      </c>
      <c r="E16" t="s">
        <v>98</v>
      </c>
      <c r="F16">
        <v>20080627</v>
      </c>
      <c r="G16" t="s">
        <v>85</v>
      </c>
      <c r="H16" t="s">
        <v>84</v>
      </c>
      <c r="I16">
        <v>35</v>
      </c>
      <c r="J16">
        <v>65.6</v>
      </c>
      <c r="K16">
        <v>37</v>
      </c>
      <c r="L16">
        <v>-1.5288</v>
      </c>
      <c r="M16">
        <v>11.25</v>
      </c>
      <c r="N16">
        <v>-1.346</v>
      </c>
      <c r="O16">
        <v>20.96</v>
      </c>
      <c r="P16">
        <v>0.5511</v>
      </c>
      <c r="Q16">
        <v>30.6</v>
      </c>
      <c r="R16">
        <v>0.032</v>
      </c>
      <c r="S16">
        <v>20090627</v>
      </c>
      <c r="T16" t="s">
        <v>31</v>
      </c>
      <c r="U16" t="s">
        <v>31</v>
      </c>
      <c r="V16" t="s">
        <v>31</v>
      </c>
      <c r="W16" t="s">
        <v>31</v>
      </c>
      <c r="X16">
        <v>-1.5288</v>
      </c>
      <c r="Y16" s="1">
        <f t="shared" si="0"/>
        <v>-0.005845219262463952</v>
      </c>
      <c r="Z16" s="1">
        <f t="shared" si="1"/>
        <v>0.0315353127703894</v>
      </c>
      <c r="AA16" s="1">
        <f t="shared" si="2"/>
        <v>-1.9504191409629867</v>
      </c>
      <c r="AB16" s="1">
        <f t="shared" si="3"/>
        <v>-99</v>
      </c>
      <c r="AC16" s="1">
        <f t="shared" si="4"/>
        <v>-99</v>
      </c>
      <c r="AD16" s="1">
        <f t="shared" si="5"/>
        <v>-99</v>
      </c>
      <c r="AE16" s="1">
        <f t="shared" si="6"/>
        <v>-1.9504191409629867</v>
      </c>
      <c r="AF16">
        <f t="shared" si="7"/>
        <v>-1.5288</v>
      </c>
      <c r="AG16">
        <f t="shared" si="8"/>
        <v>0</v>
      </c>
      <c r="AH16" s="1">
        <f t="shared" si="9"/>
        <v>0.0315353127703894</v>
      </c>
      <c r="AI16">
        <v>-1.346</v>
      </c>
      <c r="AJ16" s="1">
        <f t="shared" si="10"/>
        <v>-0.967803831074816</v>
      </c>
      <c r="AK16" s="1">
        <f t="shared" si="11"/>
        <v>-1.0072115876713816</v>
      </c>
      <c r="AL16" s="1">
        <f t="shared" si="12"/>
        <v>-0.4234855154107733</v>
      </c>
      <c r="AM16" s="1">
        <f t="shared" si="13"/>
        <v>-99</v>
      </c>
      <c r="AN16" s="1">
        <f t="shared" si="14"/>
        <v>-99</v>
      </c>
      <c r="AO16" s="1">
        <f t="shared" si="15"/>
        <v>-99</v>
      </c>
      <c r="AP16" s="1">
        <f t="shared" si="16"/>
        <v>-99</v>
      </c>
      <c r="AQ16">
        <f t="shared" si="17"/>
        <v>-1.346</v>
      </c>
      <c r="AR16">
        <f t="shared" si="18"/>
        <v>0</v>
      </c>
      <c r="AS16" s="1">
        <f t="shared" si="19"/>
        <v>-1.0072115876713816</v>
      </c>
      <c r="AT16">
        <v>0.5511</v>
      </c>
      <c r="AU16" s="1">
        <f t="shared" si="20"/>
        <v>0.38452545508761604</v>
      </c>
      <c r="AV16" s="1">
        <f t="shared" si="21"/>
        <v>0.2784542087229439</v>
      </c>
      <c r="AW16" s="1">
        <f t="shared" si="22"/>
        <v>0.3408072390963202</v>
      </c>
      <c r="AX16" s="1">
        <f t="shared" si="23"/>
        <v>-99</v>
      </c>
      <c r="AY16" s="1">
        <f t="shared" si="24"/>
        <v>-99</v>
      </c>
      <c r="AZ16" s="1">
        <f t="shared" si="25"/>
        <v>-99</v>
      </c>
      <c r="BA16" s="1">
        <f t="shared" si="26"/>
        <v>-99</v>
      </c>
      <c r="BB16">
        <f t="shared" si="27"/>
        <v>0.5511</v>
      </c>
      <c r="BC16">
        <f t="shared" si="28"/>
        <v>0</v>
      </c>
      <c r="BD16" s="1">
        <f t="shared" si="29"/>
        <v>0.2784542087229439</v>
      </c>
      <c r="BE16">
        <v>0.032</v>
      </c>
      <c r="BF16" s="1">
        <f t="shared" si="30"/>
        <v>-0.429496730206208</v>
      </c>
      <c r="BG16" s="1">
        <f t="shared" si="31"/>
        <v>-0.42380446688324264</v>
      </c>
      <c r="BH16" s="1">
        <f t="shared" si="32"/>
        <v>0.5697555836040533</v>
      </c>
      <c r="BI16" s="1">
        <f t="shared" si="33"/>
        <v>-99</v>
      </c>
      <c r="BJ16" s="1">
        <f t="shared" si="34"/>
        <v>-99</v>
      </c>
      <c r="BK16" s="1">
        <f t="shared" si="35"/>
        <v>-99</v>
      </c>
      <c r="BL16" s="1">
        <f t="shared" si="36"/>
        <v>-99</v>
      </c>
      <c r="BM16">
        <f t="shared" si="37"/>
        <v>0.032</v>
      </c>
      <c r="BN16">
        <f t="shared" si="38"/>
        <v>0</v>
      </c>
      <c r="BO16" s="1">
        <f t="shared" si="39"/>
        <v>-0.42380446688324264</v>
      </c>
      <c r="BP16">
        <f t="shared" si="40"/>
        <v>0</v>
      </c>
      <c r="BQ16">
        <f t="shared" si="41"/>
        <v>0</v>
      </c>
      <c r="BR16">
        <f t="shared" si="42"/>
        <v>1</v>
      </c>
    </row>
    <row r="17" spans="1:70" ht="12.75">
      <c r="A17">
        <v>67435</v>
      </c>
      <c r="B17" t="s">
        <v>40</v>
      </c>
      <c r="C17">
        <v>1</v>
      </c>
      <c r="D17" t="s">
        <v>24</v>
      </c>
      <c r="E17" t="s">
        <v>99</v>
      </c>
      <c r="F17">
        <v>20091003</v>
      </c>
      <c r="G17" t="s">
        <v>88</v>
      </c>
      <c r="H17" t="s">
        <v>84</v>
      </c>
      <c r="I17">
        <v>35.9</v>
      </c>
      <c r="J17">
        <v>87.6</v>
      </c>
      <c r="K17">
        <v>49.04</v>
      </c>
      <c r="L17">
        <v>0.5119</v>
      </c>
      <c r="M17">
        <v>16.17</v>
      </c>
      <c r="N17">
        <v>-0.7224</v>
      </c>
      <c r="O17">
        <v>14.04</v>
      </c>
      <c r="P17">
        <v>-0.8307</v>
      </c>
      <c r="Q17">
        <v>51.7</v>
      </c>
      <c r="R17">
        <v>2.3545</v>
      </c>
      <c r="S17" t="s">
        <v>27</v>
      </c>
      <c r="T17" t="s">
        <v>64</v>
      </c>
      <c r="U17" t="s">
        <v>31</v>
      </c>
      <c r="V17" t="s">
        <v>31</v>
      </c>
      <c r="W17" t="s">
        <v>31</v>
      </c>
      <c r="X17">
        <v>0.5119</v>
      </c>
      <c r="Y17" s="1">
        <f t="shared" si="0"/>
        <v>0.09770382459002885</v>
      </c>
      <c r="Z17" s="1">
        <f t="shared" si="1"/>
        <v>0.12760825021631153</v>
      </c>
      <c r="AA17" s="1">
        <f t="shared" si="2"/>
        <v>0.4803646872296106</v>
      </c>
      <c r="AB17" s="1">
        <f t="shared" si="3"/>
        <v>-99</v>
      </c>
      <c r="AC17" s="1">
        <f t="shared" si="4"/>
        <v>-99</v>
      </c>
      <c r="AD17" s="1">
        <f t="shared" si="5"/>
        <v>-99</v>
      </c>
      <c r="AE17" s="1">
        <f t="shared" si="6"/>
        <v>-99</v>
      </c>
      <c r="AF17">
        <f t="shared" si="7"/>
        <v>0.5119</v>
      </c>
      <c r="AG17">
        <f t="shared" si="8"/>
        <v>0</v>
      </c>
      <c r="AH17" s="1">
        <f t="shared" si="9"/>
        <v>0.12760825021631153</v>
      </c>
      <c r="AI17">
        <v>-0.7224</v>
      </c>
      <c r="AJ17" s="1">
        <f t="shared" si="10"/>
        <v>-0.9187230648598529</v>
      </c>
      <c r="AK17" s="1">
        <f t="shared" si="11"/>
        <v>-0.9502492701371054</v>
      </c>
      <c r="AL17" s="1">
        <f t="shared" si="12"/>
        <v>0.2848115876713816</v>
      </c>
      <c r="AM17" s="1">
        <f t="shared" si="13"/>
        <v>-99</v>
      </c>
      <c r="AN17" s="1">
        <f t="shared" si="14"/>
        <v>-99</v>
      </c>
      <c r="AO17" s="1">
        <f t="shared" si="15"/>
        <v>-99</v>
      </c>
      <c r="AP17" s="1">
        <f t="shared" si="16"/>
        <v>-99</v>
      </c>
      <c r="AQ17">
        <f t="shared" si="17"/>
        <v>-0.7224</v>
      </c>
      <c r="AR17">
        <f t="shared" si="18"/>
        <v>0</v>
      </c>
      <c r="AS17" s="1">
        <f t="shared" si="19"/>
        <v>-0.9502492701371054</v>
      </c>
      <c r="AT17">
        <v>-0.8307</v>
      </c>
      <c r="AU17" s="1">
        <f t="shared" si="20"/>
        <v>0.14148036407009285</v>
      </c>
      <c r="AV17" s="1">
        <f t="shared" si="21"/>
        <v>0.05662336697835513</v>
      </c>
      <c r="AW17" s="1">
        <f t="shared" si="22"/>
        <v>-1.109154208722944</v>
      </c>
      <c r="AX17" s="1">
        <f t="shared" si="23"/>
        <v>-99</v>
      </c>
      <c r="AY17" s="1">
        <f t="shared" si="24"/>
        <v>-99</v>
      </c>
      <c r="AZ17" s="1">
        <f t="shared" si="25"/>
        <v>-99</v>
      </c>
      <c r="BA17" s="1">
        <f t="shared" si="26"/>
        <v>-99</v>
      </c>
      <c r="BB17">
        <f t="shared" si="27"/>
        <v>-0.8307</v>
      </c>
      <c r="BC17">
        <f t="shared" si="28"/>
        <v>0</v>
      </c>
      <c r="BD17" s="1">
        <f t="shared" si="29"/>
        <v>0.05662336697835513</v>
      </c>
      <c r="BE17">
        <v>2.3545</v>
      </c>
      <c r="BF17" s="1">
        <f t="shared" si="30"/>
        <v>0.12730261583503355</v>
      </c>
      <c r="BG17" s="1">
        <f t="shared" si="31"/>
        <v>0.13185642649340584</v>
      </c>
      <c r="BH17" s="1">
        <f t="shared" si="32"/>
        <v>2.7783044668832426</v>
      </c>
      <c r="BI17" s="1">
        <f t="shared" si="33"/>
        <v>-99</v>
      </c>
      <c r="BJ17" s="1">
        <f t="shared" si="34"/>
        <v>2.3545</v>
      </c>
      <c r="BK17" s="1">
        <f t="shared" si="35"/>
        <v>2.7783044668832426</v>
      </c>
      <c r="BL17" s="1">
        <f t="shared" si="36"/>
        <v>-99</v>
      </c>
      <c r="BM17">
        <f t="shared" si="37"/>
        <v>2.3545</v>
      </c>
      <c r="BN17">
        <f t="shared" si="38"/>
        <v>0</v>
      </c>
      <c r="BO17" s="1">
        <f t="shared" si="39"/>
        <v>0.13185642649340584</v>
      </c>
      <c r="BP17">
        <f t="shared" si="40"/>
        <v>1</v>
      </c>
      <c r="BQ17">
        <f t="shared" si="41"/>
        <v>1</v>
      </c>
      <c r="BR17">
        <f t="shared" si="42"/>
        <v>0</v>
      </c>
    </row>
    <row r="18" spans="1:70" ht="12.75">
      <c r="A18">
        <v>72785</v>
      </c>
      <c r="B18" t="s">
        <v>40</v>
      </c>
      <c r="C18">
        <v>1</v>
      </c>
      <c r="D18" t="s">
        <v>24</v>
      </c>
      <c r="E18" t="s">
        <v>98</v>
      </c>
      <c r="F18">
        <v>20091101</v>
      </c>
      <c r="G18" t="s">
        <v>89</v>
      </c>
      <c r="H18" t="s">
        <v>84</v>
      </c>
      <c r="I18">
        <v>35.5</v>
      </c>
      <c r="J18">
        <v>72.3</v>
      </c>
      <c r="K18">
        <v>41.54</v>
      </c>
      <c r="L18">
        <v>-0.7593</v>
      </c>
      <c r="M18">
        <v>18.88</v>
      </c>
      <c r="N18">
        <v>-0.379</v>
      </c>
      <c r="O18">
        <v>18.25</v>
      </c>
      <c r="P18">
        <v>0.0737</v>
      </c>
      <c r="Q18">
        <v>36.8</v>
      </c>
      <c r="R18">
        <v>0.7806</v>
      </c>
      <c r="S18">
        <v>20101101</v>
      </c>
      <c r="T18" t="s">
        <v>31</v>
      </c>
      <c r="U18" t="s">
        <v>31</v>
      </c>
      <c r="V18" t="s">
        <v>31</v>
      </c>
      <c r="W18" t="s">
        <v>31</v>
      </c>
      <c r="X18">
        <v>-0.7593</v>
      </c>
      <c r="Y18" s="1">
        <f t="shared" si="0"/>
        <v>-0.07369694032797691</v>
      </c>
      <c r="Z18" s="1">
        <f t="shared" si="1"/>
        <v>-0.04977339982695077</v>
      </c>
      <c r="AA18" s="1">
        <f t="shared" si="2"/>
        <v>-0.8869082502163115</v>
      </c>
      <c r="AB18" s="1">
        <f t="shared" si="3"/>
        <v>-99</v>
      </c>
      <c r="AC18" s="1">
        <f t="shared" si="4"/>
        <v>-99</v>
      </c>
      <c r="AD18" s="1">
        <f t="shared" si="5"/>
        <v>-99</v>
      </c>
      <c r="AE18" s="1">
        <f t="shared" si="6"/>
        <v>-99</v>
      </c>
      <c r="AF18">
        <f t="shared" si="7"/>
        <v>-0.7593</v>
      </c>
      <c r="AG18">
        <f t="shared" si="8"/>
        <v>0</v>
      </c>
      <c r="AH18" s="1">
        <f t="shared" si="9"/>
        <v>-0.04977339982695077</v>
      </c>
      <c r="AI18">
        <v>-0.379</v>
      </c>
      <c r="AJ18" s="1">
        <f t="shared" si="10"/>
        <v>-0.8107784518878823</v>
      </c>
      <c r="AK18" s="1">
        <f t="shared" si="11"/>
        <v>-0.8359994161096843</v>
      </c>
      <c r="AL18" s="1">
        <f t="shared" si="12"/>
        <v>0.5712492701371054</v>
      </c>
      <c r="AM18" s="1">
        <f t="shared" si="13"/>
        <v>-99</v>
      </c>
      <c r="AN18" s="1">
        <f t="shared" si="14"/>
        <v>-99</v>
      </c>
      <c r="AO18" s="1">
        <f t="shared" si="15"/>
        <v>-99</v>
      </c>
      <c r="AP18" s="1">
        <f t="shared" si="16"/>
        <v>-99</v>
      </c>
      <c r="AQ18">
        <f t="shared" si="17"/>
        <v>-0.379</v>
      </c>
      <c r="AR18">
        <f t="shared" si="18"/>
        <v>0</v>
      </c>
      <c r="AS18" s="1">
        <f t="shared" si="19"/>
        <v>-0.8359994161096843</v>
      </c>
      <c r="AT18">
        <v>0.0737</v>
      </c>
      <c r="AU18" s="1">
        <f t="shared" si="20"/>
        <v>0.12792429125607427</v>
      </c>
      <c r="AV18" s="1">
        <f t="shared" si="21"/>
        <v>0.060038693582684106</v>
      </c>
      <c r="AW18" s="1">
        <f t="shared" si="22"/>
        <v>0.017076633021644874</v>
      </c>
      <c r="AX18" s="1">
        <f t="shared" si="23"/>
        <v>-99</v>
      </c>
      <c r="AY18" s="1">
        <f t="shared" si="24"/>
        <v>-99</v>
      </c>
      <c r="AZ18" s="1">
        <f t="shared" si="25"/>
        <v>-99</v>
      </c>
      <c r="BA18" s="1">
        <f t="shared" si="26"/>
        <v>-99</v>
      </c>
      <c r="BB18">
        <f t="shared" si="27"/>
        <v>0.0737</v>
      </c>
      <c r="BC18">
        <f t="shared" si="28"/>
        <v>0</v>
      </c>
      <c r="BD18" s="1">
        <f t="shared" si="29"/>
        <v>0.060038693582684106</v>
      </c>
      <c r="BE18">
        <v>0.7806</v>
      </c>
      <c r="BF18" s="1">
        <f t="shared" si="30"/>
        <v>0.25796209266802683</v>
      </c>
      <c r="BG18" s="1">
        <f t="shared" si="31"/>
        <v>0.26160514119472467</v>
      </c>
      <c r="BH18" s="1">
        <f t="shared" si="32"/>
        <v>0.6487435735065941</v>
      </c>
      <c r="BI18" s="1">
        <f t="shared" si="33"/>
        <v>-99</v>
      </c>
      <c r="BJ18" s="1">
        <f t="shared" si="34"/>
        <v>-99</v>
      </c>
      <c r="BK18" s="1">
        <f t="shared" si="35"/>
        <v>-99</v>
      </c>
      <c r="BL18" s="1">
        <f t="shared" si="36"/>
        <v>-99</v>
      </c>
      <c r="BM18">
        <f t="shared" si="37"/>
        <v>0.7806</v>
      </c>
      <c r="BN18">
        <f t="shared" si="38"/>
        <v>0</v>
      </c>
      <c r="BO18" s="1">
        <f t="shared" si="39"/>
        <v>0.26160514119472467</v>
      </c>
      <c r="BP18">
        <f t="shared" si="40"/>
        <v>0</v>
      </c>
      <c r="BQ18">
        <f t="shared" si="41"/>
        <v>0</v>
      </c>
      <c r="BR18">
        <f t="shared" si="42"/>
        <v>0</v>
      </c>
    </row>
    <row r="21" ht="12.75">
      <c r="AT21">
        <f>AT15-AT16</f>
        <v>-2.5284</v>
      </c>
    </row>
  </sheetData>
  <conditionalFormatting sqref="AB5:AE18 AM5:AP18 AX5:BA18 BI5:BL18">
    <cfRule type="cellIs" priority="1" dxfId="0" operator="notEqual" stopIfTrue="1">
      <formula>-99</formula>
    </cfRule>
  </conditionalFormatting>
  <conditionalFormatting sqref="AA5:AA18 AL5:AL18 AW5:AW18 BH5:BH18">
    <cfRule type="cellIs" priority="2" dxfId="0" operator="notBetween" stopIfTrue="1">
      <formula>2.066</formula>
      <formula>-2.066</formula>
    </cfRule>
    <cfRule type="cellIs" priority="3" dxfId="1" operator="notBetween" stopIfTrue="1">
      <formula>1.734</formula>
      <formula>-1.734</formula>
    </cfRule>
  </conditionalFormatting>
  <conditionalFormatting sqref="E5:E18">
    <cfRule type="cellIs" priority="4" dxfId="1" operator="equal" stopIfTrue="1">
      <formula>"OC"</formula>
    </cfRule>
    <cfRule type="cellIs" priority="5" dxfId="1" operator="equal" stopIfTrue="1">
      <formula>"OO"</formula>
    </cfRule>
  </conditionalFormatting>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BR21"/>
  <sheetViews>
    <sheetView workbookViewId="0" topLeftCell="AQ1">
      <pane ySplit="4" topLeftCell="BM20" activePane="bottomLeft" state="frozen"/>
      <selection pane="topLeft" activeCell="J1" sqref="J1"/>
      <selection pane="bottomLeft" activeCell="BI40" sqref="BI40"/>
    </sheetView>
  </sheetViews>
  <sheetFormatPr defaultColWidth="9.140625" defaultRowHeight="12.75"/>
  <cols>
    <col min="1" max="1" width="10.7109375" style="0" bestFit="1" customWidth="1"/>
    <col min="2" max="2" width="10.28125" style="0" bestFit="1" customWidth="1"/>
    <col min="3" max="3" width="10.421875" style="0" bestFit="1" customWidth="1"/>
    <col min="4" max="4" width="9.28125" style="0" bestFit="1" customWidth="1"/>
    <col min="5" max="5" width="7.7109375" style="0" bestFit="1" customWidth="1"/>
    <col min="6" max="6" width="11.00390625" style="0" bestFit="1" customWidth="1"/>
    <col min="7" max="7" width="10.421875" style="0" bestFit="1" customWidth="1"/>
    <col min="8" max="8" width="8.00390625" style="0" bestFit="1" customWidth="1"/>
    <col min="9" max="10" width="10.140625" style="0" bestFit="1" customWidth="1"/>
    <col min="11" max="11" width="8.00390625" style="0" bestFit="1" customWidth="1"/>
    <col min="12" max="12" width="8.00390625" style="0" customWidth="1"/>
    <col min="13" max="13" width="7.7109375" style="0" bestFit="1" customWidth="1"/>
    <col min="14" max="14" width="8.00390625" style="0" bestFit="1" customWidth="1"/>
    <col min="15" max="15" width="8.28125" style="0" bestFit="1" customWidth="1"/>
    <col min="16" max="16" width="8.7109375" style="0" bestFit="1" customWidth="1"/>
    <col min="17" max="17" width="7.57421875" style="0" bestFit="1" customWidth="1"/>
    <col min="18" max="18" width="7.8515625" style="0" bestFit="1" customWidth="1"/>
    <col min="19" max="19" width="11.140625" style="0" bestFit="1" customWidth="1"/>
    <col min="20" max="20" width="10.28125" style="0" bestFit="1" customWidth="1"/>
    <col min="21" max="21" width="9.28125" style="0" bestFit="1" customWidth="1"/>
    <col min="23" max="23" width="10.140625" style="0" bestFit="1" customWidth="1"/>
  </cols>
  <sheetData>
    <row r="1" spans="68:69" ht="12.75">
      <c r="BP1">
        <f>SUM(BP5:BP18)</f>
        <v>2</v>
      </c>
      <c r="BQ1">
        <f>SUM(BQ5:BQ18)</f>
        <v>2</v>
      </c>
    </row>
    <row r="2" spans="25:67" ht="12.75">
      <c r="Y2" s="3">
        <v>0.2</v>
      </c>
      <c r="Z2" s="3">
        <v>0.2</v>
      </c>
      <c r="AC2" s="4">
        <v>2</v>
      </c>
      <c r="AD2" s="3">
        <v>2.066</v>
      </c>
      <c r="AE2" s="3">
        <v>1.734</v>
      </c>
      <c r="AF2" s="3">
        <v>2.066</v>
      </c>
      <c r="AH2" s="3">
        <v>0.2</v>
      </c>
      <c r="AJ2" s="2">
        <f>Y2</f>
        <v>0.2</v>
      </c>
      <c r="AK2" s="2">
        <f>Z2</f>
        <v>0.2</v>
      </c>
      <c r="AN2" s="2">
        <f>AC2</f>
        <v>2</v>
      </c>
      <c r="AO2" s="2">
        <f>AD2</f>
        <v>2.066</v>
      </c>
      <c r="AP2" s="2">
        <f>AE2</f>
        <v>1.734</v>
      </c>
      <c r="AQ2" s="2">
        <f>AF2</f>
        <v>2.066</v>
      </c>
      <c r="AS2" s="2">
        <f>AH2</f>
        <v>0.2</v>
      </c>
      <c r="AU2" s="2">
        <f>AJ2</f>
        <v>0.2</v>
      </c>
      <c r="AV2" s="2">
        <f>AK2</f>
        <v>0.2</v>
      </c>
      <c r="AY2" s="2">
        <f>AN2</f>
        <v>2</v>
      </c>
      <c r="AZ2" s="2">
        <f>AO2</f>
        <v>2.066</v>
      </c>
      <c r="BA2" s="2">
        <f>AP2</f>
        <v>1.734</v>
      </c>
      <c r="BB2" s="2">
        <f>AQ2</f>
        <v>2.066</v>
      </c>
      <c r="BD2" s="2">
        <f>AS2</f>
        <v>0.2</v>
      </c>
      <c r="BF2" s="2">
        <f>AU2</f>
        <v>0.2</v>
      </c>
      <c r="BG2" s="2">
        <f>AV2</f>
        <v>0.2</v>
      </c>
      <c r="BJ2" s="2">
        <f>AY2</f>
        <v>2</v>
      </c>
      <c r="BK2" s="2">
        <f>AZ2</f>
        <v>2.066</v>
      </c>
      <c r="BL2" s="2">
        <f>BA2</f>
        <v>1.734</v>
      </c>
      <c r="BM2" s="2">
        <f>BB2</f>
        <v>2.066</v>
      </c>
      <c r="BO2" s="2">
        <f>BD2</f>
        <v>0.2</v>
      </c>
    </row>
    <row r="4" spans="1:70" ht="39">
      <c r="A4" s="5" t="s">
        <v>0</v>
      </c>
      <c r="B4" s="5" t="s">
        <v>1</v>
      </c>
      <c r="C4" s="5" t="s">
        <v>2</v>
      </c>
      <c r="D4" s="5" t="s">
        <v>3</v>
      </c>
      <c r="E4" s="5" t="s">
        <v>4</v>
      </c>
      <c r="F4" s="5" t="s">
        <v>5</v>
      </c>
      <c r="G4" s="5" t="s">
        <v>6</v>
      </c>
      <c r="H4" s="5" t="s">
        <v>7</v>
      </c>
      <c r="I4" s="5" t="s">
        <v>8</v>
      </c>
      <c r="J4" s="5" t="s">
        <v>9</v>
      </c>
      <c r="K4" s="5" t="s">
        <v>10</v>
      </c>
      <c r="L4" s="5" t="s">
        <v>11</v>
      </c>
      <c r="M4" s="5" t="s">
        <v>12</v>
      </c>
      <c r="N4" s="5" t="s">
        <v>13</v>
      </c>
      <c r="O4" s="5" t="s">
        <v>14</v>
      </c>
      <c r="P4" s="5" t="s">
        <v>15</v>
      </c>
      <c r="Q4" s="5" t="s">
        <v>16</v>
      </c>
      <c r="R4" s="5" t="s">
        <v>17</v>
      </c>
      <c r="S4" s="5" t="s">
        <v>18</v>
      </c>
      <c r="T4" s="5" t="s">
        <v>19</v>
      </c>
      <c r="U4" s="5" t="s">
        <v>20</v>
      </c>
      <c r="V4" s="5" t="s">
        <v>21</v>
      </c>
      <c r="W4" s="5" t="s">
        <v>22</v>
      </c>
      <c r="X4" s="5" t="s">
        <v>11</v>
      </c>
      <c r="Y4" s="5" t="s">
        <v>90</v>
      </c>
      <c r="Z4" s="5" t="s">
        <v>91</v>
      </c>
      <c r="AA4" s="5" t="s">
        <v>93</v>
      </c>
      <c r="AB4" s="5" t="s">
        <v>92</v>
      </c>
      <c r="AC4" s="5" t="s">
        <v>100</v>
      </c>
      <c r="AD4" s="5" t="s">
        <v>101</v>
      </c>
      <c r="AE4" s="5" t="s">
        <v>102</v>
      </c>
      <c r="AF4" s="5" t="s">
        <v>92</v>
      </c>
      <c r="AG4" s="5" t="s">
        <v>95</v>
      </c>
      <c r="AH4" s="5" t="s">
        <v>94</v>
      </c>
      <c r="AI4" s="5" t="s">
        <v>13</v>
      </c>
      <c r="AJ4" s="5" t="s">
        <v>121</v>
      </c>
      <c r="AK4" s="5" t="s">
        <v>122</v>
      </c>
      <c r="AL4" s="5" t="s">
        <v>123</v>
      </c>
      <c r="AM4" s="5" t="s">
        <v>124</v>
      </c>
      <c r="AN4" s="5" t="s">
        <v>125</v>
      </c>
      <c r="AO4" s="5" t="s">
        <v>126</v>
      </c>
      <c r="AP4" s="5" t="s">
        <v>127</v>
      </c>
      <c r="AQ4" s="5" t="s">
        <v>124</v>
      </c>
      <c r="AR4" s="5" t="s">
        <v>95</v>
      </c>
      <c r="AS4" s="5" t="s">
        <v>128</v>
      </c>
      <c r="AT4" s="5" t="s">
        <v>15</v>
      </c>
      <c r="AU4" s="5" t="s">
        <v>105</v>
      </c>
      <c r="AV4" s="5" t="s">
        <v>106</v>
      </c>
      <c r="AW4" s="5" t="s">
        <v>107</v>
      </c>
      <c r="AX4" s="5" t="s">
        <v>108</v>
      </c>
      <c r="AY4" s="5" t="s">
        <v>109</v>
      </c>
      <c r="AZ4" s="5" t="s">
        <v>110</v>
      </c>
      <c r="BA4" s="5" t="s">
        <v>111</v>
      </c>
      <c r="BB4" s="5" t="s">
        <v>108</v>
      </c>
      <c r="BC4" s="5" t="s">
        <v>95</v>
      </c>
      <c r="BD4" s="5" t="s">
        <v>112</v>
      </c>
      <c r="BE4" s="5" t="s">
        <v>17</v>
      </c>
      <c r="BF4" s="5" t="s">
        <v>113</v>
      </c>
      <c r="BG4" s="5" t="s">
        <v>114</v>
      </c>
      <c r="BH4" s="5" t="s">
        <v>115</v>
      </c>
      <c r="BI4" s="5" t="s">
        <v>116</v>
      </c>
      <c r="BJ4" s="5" t="s">
        <v>117</v>
      </c>
      <c r="BK4" s="5" t="s">
        <v>118</v>
      </c>
      <c r="BL4" s="5" t="s">
        <v>119</v>
      </c>
      <c r="BM4" s="5" t="s">
        <v>116</v>
      </c>
      <c r="BN4" s="5" t="s">
        <v>95</v>
      </c>
      <c r="BO4" s="5" t="s">
        <v>120</v>
      </c>
      <c r="BP4" s="5" t="s">
        <v>103</v>
      </c>
      <c r="BQ4" s="5" t="s">
        <v>104</v>
      </c>
      <c r="BR4" s="5" t="s">
        <v>131</v>
      </c>
    </row>
    <row r="5" spans="25:67" ht="12.75">
      <c r="Y5" s="1"/>
      <c r="Z5" s="1"/>
      <c r="AA5" s="1"/>
      <c r="AB5" s="1"/>
      <c r="AC5" s="1"/>
      <c r="AD5" s="1"/>
      <c r="AE5" s="1"/>
      <c r="AH5" s="1"/>
      <c r="AJ5" s="1"/>
      <c r="AK5" s="1"/>
      <c r="AL5" s="1"/>
      <c r="AM5" s="1"/>
      <c r="AN5" s="1"/>
      <c r="AO5" s="1"/>
      <c r="AP5" s="1"/>
      <c r="AS5" s="1"/>
      <c r="AU5" s="1"/>
      <c r="AV5" s="1"/>
      <c r="AW5" s="1"/>
      <c r="AX5" s="1"/>
      <c r="AY5" s="1"/>
      <c r="AZ5" s="1"/>
      <c r="BA5" s="1"/>
      <c r="BD5" s="1"/>
      <c r="BF5" s="1"/>
      <c r="BG5" s="1"/>
      <c r="BH5" s="1"/>
      <c r="BI5" s="1"/>
      <c r="BJ5" s="1"/>
      <c r="BK5" s="1"/>
      <c r="BL5" s="1"/>
      <c r="BO5" s="1"/>
    </row>
    <row r="6" spans="1:70" ht="12.75">
      <c r="A6">
        <v>55738</v>
      </c>
      <c r="B6" t="s">
        <v>40</v>
      </c>
      <c r="C6">
        <v>2</v>
      </c>
      <c r="D6" t="s">
        <v>24</v>
      </c>
      <c r="E6" t="s">
        <v>96</v>
      </c>
      <c r="F6">
        <v>20050605</v>
      </c>
      <c r="G6" t="s">
        <v>41</v>
      </c>
      <c r="H6" t="s">
        <v>33</v>
      </c>
      <c r="I6">
        <v>32.6</v>
      </c>
      <c r="J6">
        <v>62.1</v>
      </c>
      <c r="K6">
        <v>51.83</v>
      </c>
      <c r="L6">
        <v>0.8962</v>
      </c>
      <c r="M6">
        <v>17</v>
      </c>
      <c r="N6">
        <v>-1.0527</v>
      </c>
      <c r="O6">
        <v>13.96</v>
      </c>
      <c r="P6">
        <v>-1.2613</v>
      </c>
      <c r="Q6">
        <v>29.5</v>
      </c>
      <c r="R6">
        <v>-0.4151</v>
      </c>
      <c r="S6" t="s">
        <v>27</v>
      </c>
      <c r="T6" t="s">
        <v>28</v>
      </c>
      <c r="U6" t="s">
        <v>29</v>
      </c>
      <c r="V6" t="s">
        <v>30</v>
      </c>
      <c r="W6" t="s">
        <v>31</v>
      </c>
      <c r="X6">
        <v>0.8962</v>
      </c>
      <c r="Y6" s="1">
        <f aca="true" t="shared" si="0" ref="Y6:Y14">IF($B6&lt;&gt;$B5,Y$2*X6,Y$2*X6+(1-Y$2)*Y5)</f>
        <v>0.17924</v>
      </c>
      <c r="Z6" s="1">
        <f aca="true" t="shared" si="1" ref="Z6:Z14">IF($B5&lt;&gt;$B6,Z$2*X6+(1-Z$2)*AVERAGE(X6:X8),IF(AG5=1,AH6,Z$2*X6+(1-Z$2)*Z5))</f>
        <v>0.5273733333333334</v>
      </c>
      <c r="AA6" s="1">
        <f aca="true" t="shared" si="2" ref="AA6:AA14">IF($B6&lt;&gt;$B5,X6-AVERAGE(X6:X8),X6-Z5)</f>
        <v>0.46103333333333335</v>
      </c>
      <c r="AB6" s="1">
        <f aca="true" t="shared" si="3" ref="AB6:AB14">IF(AF6&lt;&gt;X6,AF6,-99)</f>
        <v>-99</v>
      </c>
      <c r="AC6" s="1">
        <f aca="true" t="shared" si="4" ref="AC6:AC14">IF(ABS(X6)&gt;AC$2,X6,-99)</f>
        <v>-99</v>
      </c>
      <c r="AD6" s="1">
        <f aca="true" t="shared" si="5" ref="AD6:AD14">IF(ABS(AA6)&gt;AD$2,AA6,-99)</f>
        <v>-99</v>
      </c>
      <c r="AE6" s="1">
        <f aca="true" t="shared" si="6" ref="AE6:AE14">IF(AND(ABS(AA6)&gt;AE$2,ABS(AA6)&lt;AD$2),AA6,-99)</f>
        <v>-99</v>
      </c>
      <c r="AF6">
        <f aca="true" t="shared" si="7" ref="AF6:AF14">IF($B6&lt;&gt;$B5,X6,IF(AND(ABS(X6-X7)&gt;AF$2,ABS(AA6)&gt;AF$2),IF(AA6&gt;0,Z5+AF$2,Z5-AF$2),X6))</f>
        <v>0.8962</v>
      </c>
      <c r="AG6">
        <f aca="true" t="shared" si="8" ref="AG6:AG14">IF(AF6=X6,0,1)</f>
        <v>0</v>
      </c>
      <c r="AH6" s="1">
        <f aca="true" t="shared" si="9" ref="AH6:AH14">IF($B6&lt;&gt;$B5,AH$2*AF6+(1-AH$2)*AVERAGE(X6:X8),AH$2*AF6+(1-AH$2)*AH5)</f>
        <v>0.5273733333333334</v>
      </c>
      <c r="AI6">
        <v>-1.0527</v>
      </c>
      <c r="AJ6" s="1">
        <f aca="true" t="shared" si="10" ref="AJ6:AJ14">IF($B6&lt;&gt;$B5,AJ$2*AI6,AJ$2*AI6+(1-AJ$2)*AJ5)</f>
        <v>-0.21054</v>
      </c>
      <c r="AK6" s="1">
        <f aca="true" t="shared" si="11" ref="AK6:AK14">IF($B5&lt;&gt;$B6,AK$2*AI6+(1-AK$2)*AVERAGE(AI6:AI8),IF(AR5=1,AS6,AK$2*AI6+(1-AK$2)*AK5))</f>
        <v>-0.5775533333333334</v>
      </c>
      <c r="AL6" s="1">
        <f aca="true" t="shared" si="12" ref="AL6:AL14">IF($B6&lt;&gt;$B5,AI6-AVERAGE(AI6:AI8),AI6-AK5)</f>
        <v>-0.5939333333333334</v>
      </c>
      <c r="AM6" s="1">
        <f aca="true" t="shared" si="13" ref="AM6:AM14">IF(AQ6&lt;&gt;AI6,AQ6,-99)</f>
        <v>-99</v>
      </c>
      <c r="AN6" s="1">
        <f aca="true" t="shared" si="14" ref="AN6:AN14">IF(ABS(AI6)&gt;AN$2,AI6,-99)</f>
        <v>-99</v>
      </c>
      <c r="AO6" s="1">
        <f aca="true" t="shared" si="15" ref="AO6:AO14">IF(ABS(AL6)&gt;AO$2,AL6,-99)</f>
        <v>-99</v>
      </c>
      <c r="AP6" s="1">
        <f aca="true" t="shared" si="16" ref="AP6:AP14">IF(AND(ABS(AL6)&gt;AP$2,ABS(AL6)&lt;AO$2),AL6,-99)</f>
        <v>-99</v>
      </c>
      <c r="AQ6">
        <f aca="true" t="shared" si="17" ref="AQ6:AQ14">IF($B6&lt;&gt;$B5,AI6,IF(AND(ABS(AI6-AI7)&gt;AQ$2,ABS(AL6)&gt;AQ$2),IF(AL6&gt;0,AK5+AQ$2,AK5-AQ$2),AI6))</f>
        <v>-1.0527</v>
      </c>
      <c r="AR6">
        <f aca="true" t="shared" si="18" ref="AR6:AR14">IF(AQ6=AI6,0,1)</f>
        <v>0</v>
      </c>
      <c r="AS6" s="1">
        <f aca="true" t="shared" si="19" ref="AS6:AS14">IF($B6&lt;&gt;$B5,AS$2*AQ6+(1-AS$2)*AVERAGE(AI6:AI8),AS$2*AQ6+(1-AS$2)*AS5)</f>
        <v>-0.5775533333333334</v>
      </c>
      <c r="AT6">
        <v>-1.2613</v>
      </c>
      <c r="AU6" s="1">
        <f aca="true" t="shared" si="20" ref="AU6:AU14">IF($B6&lt;&gt;$B5,AU$2*AT6,AU$2*AT6+(1-AU$2)*AU5)</f>
        <v>-0.25226000000000004</v>
      </c>
      <c r="AV6" s="1">
        <f aca="true" t="shared" si="21" ref="AV6:AV14">IF($B5&lt;&gt;$B6,AV$2*AT6+(1-AV$2)*AVERAGE(AT6:AT8),IF(BC5=1,BD6,AV$2*AT6+(1-AV$2)*AV5))</f>
        <v>-1.2723933333333335</v>
      </c>
      <c r="AW6" s="1">
        <f aca="true" t="shared" si="22" ref="AW6:AW14">IF($B6&lt;&gt;$B5,AT6-AVERAGE(AT6:AT8),AT6-AV5)</f>
        <v>0.013866666666666472</v>
      </c>
      <c r="AX6" s="1">
        <f aca="true" t="shared" si="23" ref="AX6:AX14">IF(BB6&lt;&gt;AT6,BB6,-99)</f>
        <v>-99</v>
      </c>
      <c r="AY6" s="1">
        <f aca="true" t="shared" si="24" ref="AY6:AY14">IF(ABS(AT6)&gt;AY$2,AT6,-99)</f>
        <v>-99</v>
      </c>
      <c r="AZ6" s="1">
        <f aca="true" t="shared" si="25" ref="AZ6:AZ14">IF(ABS(AW6)&gt;AZ$2,AW6,-99)</f>
        <v>-99</v>
      </c>
      <c r="BA6" s="1">
        <f aca="true" t="shared" si="26" ref="BA6:BA14">IF(AND(ABS(AW6)&gt;BA$2,ABS(AW6)&lt;AZ$2),AW6,-99)</f>
        <v>-99</v>
      </c>
      <c r="BB6">
        <f aca="true" t="shared" si="27" ref="BB6:BB14">IF($B6&lt;&gt;$B5,AT6,IF(AND(ABS(AT6-AT7)&gt;BB$2,ABS(AW6)&gt;BB$2),IF(AW6&gt;0,AV5+BB$2,AV5-BB$2),AT6))</f>
        <v>-1.2613</v>
      </c>
      <c r="BC6">
        <f aca="true" t="shared" si="28" ref="BC6:BC14">IF(BB6=AT6,0,1)</f>
        <v>0</v>
      </c>
      <c r="BD6" s="1">
        <f aca="true" t="shared" si="29" ref="BD6:BD14">IF($B6&lt;&gt;$B5,BD$2*BB6+(1-BD$2)*AVERAGE(AT6:AT8),BD$2*BB6+(1-BD$2)*BD5)</f>
        <v>-1.2723933333333335</v>
      </c>
      <c r="BE6">
        <v>-0.4151</v>
      </c>
      <c r="BF6" s="1">
        <f aca="true" t="shared" si="30" ref="BF6:BF14">IF($B6&lt;&gt;$B5,BF$2*BE6,BF$2*BE6+(1-BF$2)*BF5)</f>
        <v>-0.08302000000000001</v>
      </c>
      <c r="BG6" s="1">
        <f aca="true" t="shared" si="31" ref="BG6:BG14">IF($B5&lt;&gt;$B6,BG$2*BE6+(1-BG$2)*AVERAGE(BE6:BE8),IF(BN5=1,BO6,BG$2*BE6+(1-BG$2)*BG5))</f>
        <v>-0.03000666666666668</v>
      </c>
      <c r="BH6" s="1">
        <f aca="true" t="shared" si="32" ref="BH6:BH14">IF($B6&lt;&gt;$B5,BE6-AVERAGE(BE6:BE8),BE6-BG5)</f>
        <v>-0.48136666666666666</v>
      </c>
      <c r="BI6" s="1">
        <f aca="true" t="shared" si="33" ref="BI6:BI14">IF(BM6&lt;&gt;BE6,BM6,-99)</f>
        <v>-99</v>
      </c>
      <c r="BJ6" s="1">
        <f aca="true" t="shared" si="34" ref="BJ6:BJ14">IF(ABS(BE6)&gt;BJ$2,BE6,-99)</f>
        <v>-99</v>
      </c>
      <c r="BK6" s="1">
        <f aca="true" t="shared" si="35" ref="BK6:BK14">IF(ABS(BH6)&gt;BK$2,BH6,-99)</f>
        <v>-99</v>
      </c>
      <c r="BL6" s="1">
        <f aca="true" t="shared" si="36" ref="BL6:BL14">IF(AND(ABS(BH6)&gt;BL$2,ABS(BH6)&lt;BK$2),BH6,-99)</f>
        <v>-99</v>
      </c>
      <c r="BM6">
        <f aca="true" t="shared" si="37" ref="BM6:BM14">IF($B6&lt;&gt;$B5,BE6,IF(AND(ABS(BE6-BE7)&gt;BM$2,ABS(BH6)&gt;BM$2),IF(BH6&gt;0,BG5+BM$2,BG5-BM$2),BE6))</f>
        <v>-0.4151</v>
      </c>
      <c r="BN6">
        <f aca="true" t="shared" si="38" ref="BN6:BN14">IF(BM6=BE6,0,1)</f>
        <v>0</v>
      </c>
      <c r="BO6" s="1">
        <f aca="true" t="shared" si="39" ref="BO6:BO14">IF($B6&lt;&gt;$B5,BO$2*BM6+(1-BO$2)*AVERAGE(BE6:BE8),BO$2*BM6+(1-BO$2)*BO5)</f>
        <v>-0.03000666666666668</v>
      </c>
      <c r="BP6">
        <f aca="true" t="shared" si="40" ref="BP6:BP14">IF(LEFT(E6,1)="O",1,0)</f>
        <v>0</v>
      </c>
      <c r="BQ6">
        <f aca="true" t="shared" si="41" ref="BQ6:BQ14">IF(AVERAGE(BK6,AZ6,AO6,AD6)=-99,0,1)</f>
        <v>0</v>
      </c>
      <c r="BR6">
        <f aca="true" t="shared" si="42" ref="BR6:BR14">IF(OR(AVERAGE(BL6,BA6,AP6,AE6)=-99,BQ6=1),0,1)</f>
        <v>0</v>
      </c>
    </row>
    <row r="7" spans="1:70" ht="12.75">
      <c r="A7">
        <v>56126</v>
      </c>
      <c r="B7" t="s">
        <v>40</v>
      </c>
      <c r="C7">
        <v>3</v>
      </c>
      <c r="D7" t="s">
        <v>24</v>
      </c>
      <c r="E7" t="s">
        <v>96</v>
      </c>
      <c r="F7">
        <v>20050621</v>
      </c>
      <c r="G7" t="s">
        <v>44</v>
      </c>
      <c r="H7" t="s">
        <v>39</v>
      </c>
      <c r="I7">
        <v>42.6</v>
      </c>
      <c r="J7">
        <v>59.4</v>
      </c>
      <c r="K7">
        <v>42.75</v>
      </c>
      <c r="L7">
        <v>-0.3454</v>
      </c>
      <c r="M7">
        <v>24.21</v>
      </c>
      <c r="N7">
        <v>0.0983</v>
      </c>
      <c r="O7">
        <v>9.38</v>
      </c>
      <c r="P7">
        <v>-1.4441</v>
      </c>
      <c r="Q7">
        <v>16.8</v>
      </c>
      <c r="R7">
        <v>-0.5331</v>
      </c>
      <c r="S7" t="s">
        <v>27</v>
      </c>
      <c r="T7" t="s">
        <v>28</v>
      </c>
      <c r="U7" t="s">
        <v>29</v>
      </c>
      <c r="V7" t="s">
        <v>30</v>
      </c>
      <c r="W7" t="s">
        <v>45</v>
      </c>
      <c r="X7">
        <v>-0.3454</v>
      </c>
      <c r="Y7" s="1">
        <f t="shared" si="0"/>
        <v>0.07431200000000002</v>
      </c>
      <c r="Z7" s="1">
        <f t="shared" si="1"/>
        <v>0.3528186666666667</v>
      </c>
      <c r="AA7" s="1">
        <f t="shared" si="2"/>
        <v>-0.8727733333333334</v>
      </c>
      <c r="AB7" s="1">
        <f t="shared" si="3"/>
        <v>-99</v>
      </c>
      <c r="AC7" s="1">
        <f t="shared" si="4"/>
        <v>-99</v>
      </c>
      <c r="AD7" s="1">
        <f t="shared" si="5"/>
        <v>-99</v>
      </c>
      <c r="AE7" s="1">
        <f t="shared" si="6"/>
        <v>-99</v>
      </c>
      <c r="AF7">
        <f t="shared" si="7"/>
        <v>-0.3454</v>
      </c>
      <c r="AG7">
        <f t="shared" si="8"/>
        <v>0</v>
      </c>
      <c r="AH7" s="1">
        <f t="shared" si="9"/>
        <v>0.3528186666666667</v>
      </c>
      <c r="AI7">
        <v>0.0983</v>
      </c>
      <c r="AJ7" s="1">
        <f t="shared" si="10"/>
        <v>-0.14877200000000002</v>
      </c>
      <c r="AK7" s="1">
        <f t="shared" si="11"/>
        <v>-0.4423826666666667</v>
      </c>
      <c r="AL7" s="1">
        <f t="shared" si="12"/>
        <v>0.6758533333333334</v>
      </c>
      <c r="AM7" s="1">
        <f t="shared" si="13"/>
        <v>-99</v>
      </c>
      <c r="AN7" s="1">
        <f t="shared" si="14"/>
        <v>-99</v>
      </c>
      <c r="AO7" s="1">
        <f t="shared" si="15"/>
        <v>-99</v>
      </c>
      <c r="AP7" s="1">
        <f t="shared" si="16"/>
        <v>-99</v>
      </c>
      <c r="AQ7">
        <f t="shared" si="17"/>
        <v>0.0983</v>
      </c>
      <c r="AR7">
        <f t="shared" si="18"/>
        <v>0</v>
      </c>
      <c r="AS7" s="1">
        <f t="shared" si="19"/>
        <v>-0.4423826666666667</v>
      </c>
      <c r="AT7">
        <v>-1.4441</v>
      </c>
      <c r="AU7" s="1">
        <f t="shared" si="20"/>
        <v>-0.49062800000000006</v>
      </c>
      <c r="AV7" s="1">
        <f t="shared" si="21"/>
        <v>-1.3067346666666668</v>
      </c>
      <c r="AW7" s="1">
        <f t="shared" si="22"/>
        <v>-0.17170666666666645</v>
      </c>
      <c r="AX7" s="1">
        <f t="shared" si="23"/>
        <v>-99</v>
      </c>
      <c r="AY7" s="1">
        <f t="shared" si="24"/>
        <v>-99</v>
      </c>
      <c r="AZ7" s="1">
        <f t="shared" si="25"/>
        <v>-99</v>
      </c>
      <c r="BA7" s="1">
        <f t="shared" si="26"/>
        <v>-99</v>
      </c>
      <c r="BB7">
        <f t="shared" si="27"/>
        <v>-1.4441</v>
      </c>
      <c r="BC7">
        <f t="shared" si="28"/>
        <v>0</v>
      </c>
      <c r="BD7" s="1">
        <f t="shared" si="29"/>
        <v>-1.3067346666666668</v>
      </c>
      <c r="BE7">
        <v>-0.5331</v>
      </c>
      <c r="BF7" s="1">
        <f t="shared" si="30"/>
        <v>-0.17303600000000002</v>
      </c>
      <c r="BG7" s="1">
        <f t="shared" si="31"/>
        <v>-0.13062533333333334</v>
      </c>
      <c r="BH7" s="1">
        <f t="shared" si="32"/>
        <v>-0.5030933333333334</v>
      </c>
      <c r="BI7" s="1">
        <f t="shared" si="33"/>
        <v>-99</v>
      </c>
      <c r="BJ7" s="1">
        <f t="shared" si="34"/>
        <v>-99</v>
      </c>
      <c r="BK7" s="1">
        <f t="shared" si="35"/>
        <v>-99</v>
      </c>
      <c r="BL7" s="1">
        <f t="shared" si="36"/>
        <v>-99</v>
      </c>
      <c r="BM7">
        <f t="shared" si="37"/>
        <v>-0.5331</v>
      </c>
      <c r="BN7">
        <f t="shared" si="38"/>
        <v>0</v>
      </c>
      <c r="BO7" s="1">
        <f t="shared" si="39"/>
        <v>-0.13062533333333334</v>
      </c>
      <c r="BP7">
        <f t="shared" si="40"/>
        <v>0</v>
      </c>
      <c r="BQ7">
        <f t="shared" si="41"/>
        <v>0</v>
      </c>
      <c r="BR7">
        <f t="shared" si="42"/>
        <v>0</v>
      </c>
    </row>
    <row r="8" spans="1:70" ht="12.75">
      <c r="A8">
        <v>56269</v>
      </c>
      <c r="B8" t="s">
        <v>40</v>
      </c>
      <c r="C8">
        <v>2</v>
      </c>
      <c r="D8" t="s">
        <v>24</v>
      </c>
      <c r="E8" t="s">
        <v>96</v>
      </c>
      <c r="F8">
        <v>20050719</v>
      </c>
      <c r="G8" t="s">
        <v>53</v>
      </c>
      <c r="H8" t="s">
        <v>54</v>
      </c>
      <c r="I8">
        <v>39.2</v>
      </c>
      <c r="J8">
        <v>91.2</v>
      </c>
      <c r="K8">
        <v>50.41</v>
      </c>
      <c r="L8">
        <v>0.7547</v>
      </c>
      <c r="M8">
        <v>20.83</v>
      </c>
      <c r="N8">
        <v>-0.4219</v>
      </c>
      <c r="O8">
        <v>7</v>
      </c>
      <c r="P8">
        <v>-1.1201</v>
      </c>
      <c r="Q8">
        <v>52</v>
      </c>
      <c r="R8">
        <v>1.147</v>
      </c>
      <c r="S8" t="s">
        <v>27</v>
      </c>
      <c r="T8" t="s">
        <v>47</v>
      </c>
      <c r="U8" t="s">
        <v>29</v>
      </c>
      <c r="V8" t="s">
        <v>30</v>
      </c>
      <c r="W8" t="s">
        <v>31</v>
      </c>
      <c r="X8">
        <v>0.7547</v>
      </c>
      <c r="Y8" s="1">
        <f t="shared" si="0"/>
        <v>0.21038960000000004</v>
      </c>
      <c r="Z8" s="1">
        <f t="shared" si="1"/>
        <v>0.4331949333333334</v>
      </c>
      <c r="AA8" s="1">
        <f t="shared" si="2"/>
        <v>0.4018813333333333</v>
      </c>
      <c r="AB8" s="1">
        <f t="shared" si="3"/>
        <v>-99</v>
      </c>
      <c r="AC8" s="1">
        <f t="shared" si="4"/>
        <v>-99</v>
      </c>
      <c r="AD8" s="1">
        <f t="shared" si="5"/>
        <v>-99</v>
      </c>
      <c r="AE8" s="1">
        <f t="shared" si="6"/>
        <v>-99</v>
      </c>
      <c r="AF8">
        <f t="shared" si="7"/>
        <v>0.7547</v>
      </c>
      <c r="AG8">
        <f t="shared" si="8"/>
        <v>0</v>
      </c>
      <c r="AH8" s="1">
        <f t="shared" si="9"/>
        <v>0.4331949333333334</v>
      </c>
      <c r="AI8">
        <v>-0.4219</v>
      </c>
      <c r="AJ8" s="1">
        <f t="shared" si="10"/>
        <v>-0.2033976</v>
      </c>
      <c r="AK8" s="1">
        <f t="shared" si="11"/>
        <v>-0.4382861333333334</v>
      </c>
      <c r="AL8" s="1">
        <f t="shared" si="12"/>
        <v>0.020482666666666705</v>
      </c>
      <c r="AM8" s="1">
        <f t="shared" si="13"/>
        <v>-99</v>
      </c>
      <c r="AN8" s="1">
        <f t="shared" si="14"/>
        <v>-99</v>
      </c>
      <c r="AO8" s="1">
        <f t="shared" si="15"/>
        <v>-99</v>
      </c>
      <c r="AP8" s="1">
        <f t="shared" si="16"/>
        <v>-99</v>
      </c>
      <c r="AQ8">
        <f t="shared" si="17"/>
        <v>-0.4219</v>
      </c>
      <c r="AR8">
        <f t="shared" si="18"/>
        <v>0</v>
      </c>
      <c r="AS8" s="1">
        <f t="shared" si="19"/>
        <v>-0.4382861333333334</v>
      </c>
      <c r="AT8">
        <v>-1.1201</v>
      </c>
      <c r="AU8" s="1">
        <f t="shared" si="20"/>
        <v>-0.6165224000000001</v>
      </c>
      <c r="AV8" s="1">
        <f t="shared" si="21"/>
        <v>-1.2694077333333336</v>
      </c>
      <c r="AW8" s="1">
        <f t="shared" si="22"/>
        <v>0.18663466666666673</v>
      </c>
      <c r="AX8" s="1">
        <f t="shared" si="23"/>
        <v>-99</v>
      </c>
      <c r="AY8" s="1">
        <f t="shared" si="24"/>
        <v>-99</v>
      </c>
      <c r="AZ8" s="1">
        <f t="shared" si="25"/>
        <v>-99</v>
      </c>
      <c r="BA8" s="1">
        <f t="shared" si="26"/>
        <v>-99</v>
      </c>
      <c r="BB8">
        <f t="shared" si="27"/>
        <v>-1.1201</v>
      </c>
      <c r="BC8">
        <f t="shared" si="28"/>
        <v>0</v>
      </c>
      <c r="BD8" s="1">
        <f t="shared" si="29"/>
        <v>-1.2694077333333336</v>
      </c>
      <c r="BE8">
        <v>1.147</v>
      </c>
      <c r="BF8" s="1">
        <f t="shared" si="30"/>
        <v>0.0909712</v>
      </c>
      <c r="BG8" s="1">
        <f t="shared" si="31"/>
        <v>0.12489973333333335</v>
      </c>
      <c r="BH8" s="1">
        <f t="shared" si="32"/>
        <v>1.2776253333333334</v>
      </c>
      <c r="BI8" s="1">
        <f t="shared" si="33"/>
        <v>-99</v>
      </c>
      <c r="BJ8" s="1">
        <f t="shared" si="34"/>
        <v>-99</v>
      </c>
      <c r="BK8" s="1">
        <f t="shared" si="35"/>
        <v>-99</v>
      </c>
      <c r="BL8" s="1">
        <f t="shared" si="36"/>
        <v>-99</v>
      </c>
      <c r="BM8">
        <f t="shared" si="37"/>
        <v>1.147</v>
      </c>
      <c r="BN8">
        <f t="shared" si="38"/>
        <v>0</v>
      </c>
      <c r="BO8" s="1">
        <f t="shared" si="39"/>
        <v>0.12489973333333335</v>
      </c>
      <c r="BP8">
        <f t="shared" si="40"/>
        <v>0</v>
      </c>
      <c r="BQ8">
        <f t="shared" si="41"/>
        <v>0</v>
      </c>
      <c r="BR8">
        <f t="shared" si="42"/>
        <v>0</v>
      </c>
    </row>
    <row r="9" spans="1:70" ht="12.75">
      <c r="A9">
        <v>56270</v>
      </c>
      <c r="B9" t="s">
        <v>40</v>
      </c>
      <c r="C9">
        <v>3</v>
      </c>
      <c r="D9" t="s">
        <v>24</v>
      </c>
      <c r="E9" t="s">
        <v>96</v>
      </c>
      <c r="F9">
        <v>20050721</v>
      </c>
      <c r="G9" t="s">
        <v>56</v>
      </c>
      <c r="H9" t="s">
        <v>51</v>
      </c>
      <c r="I9">
        <v>33.4</v>
      </c>
      <c r="J9">
        <v>84</v>
      </c>
      <c r="K9">
        <v>59.46</v>
      </c>
      <c r="L9">
        <v>0.4851</v>
      </c>
      <c r="M9">
        <v>33.92</v>
      </c>
      <c r="N9">
        <v>-0.8511</v>
      </c>
      <c r="O9">
        <v>43.33</v>
      </c>
      <c r="P9">
        <v>-0.2859</v>
      </c>
      <c r="Q9">
        <v>50.6</v>
      </c>
      <c r="R9">
        <v>0.5338</v>
      </c>
      <c r="S9" t="s">
        <v>27</v>
      </c>
      <c r="T9" t="s">
        <v>47</v>
      </c>
      <c r="U9" t="s">
        <v>29</v>
      </c>
      <c r="V9" t="s">
        <v>30</v>
      </c>
      <c r="W9" t="s">
        <v>31</v>
      </c>
      <c r="X9">
        <v>0.4851</v>
      </c>
      <c r="Y9" s="1">
        <f t="shared" si="0"/>
        <v>0.26533168000000007</v>
      </c>
      <c r="Z9" s="1">
        <f t="shared" si="1"/>
        <v>0.4435759466666668</v>
      </c>
      <c r="AA9" s="1">
        <f t="shared" si="2"/>
        <v>0.051905066666666555</v>
      </c>
      <c r="AB9" s="1">
        <f t="shared" si="3"/>
        <v>-99</v>
      </c>
      <c r="AC9" s="1">
        <f t="shared" si="4"/>
        <v>-99</v>
      </c>
      <c r="AD9" s="1">
        <f t="shared" si="5"/>
        <v>-99</v>
      </c>
      <c r="AE9" s="1">
        <f t="shared" si="6"/>
        <v>-99</v>
      </c>
      <c r="AF9">
        <f t="shared" si="7"/>
        <v>0.4851</v>
      </c>
      <c r="AG9">
        <f t="shared" si="8"/>
        <v>0</v>
      </c>
      <c r="AH9" s="1">
        <f t="shared" si="9"/>
        <v>0.4435759466666668</v>
      </c>
      <c r="AI9">
        <v>-0.8511</v>
      </c>
      <c r="AJ9" s="1">
        <f t="shared" si="10"/>
        <v>-0.33293808</v>
      </c>
      <c r="AK9" s="1">
        <f t="shared" si="11"/>
        <v>-0.5208489066666667</v>
      </c>
      <c r="AL9" s="1">
        <f t="shared" si="12"/>
        <v>-0.4128138666666666</v>
      </c>
      <c r="AM9" s="1">
        <f t="shared" si="13"/>
        <v>-99</v>
      </c>
      <c r="AN9" s="1">
        <f t="shared" si="14"/>
        <v>-99</v>
      </c>
      <c r="AO9" s="1">
        <f t="shared" si="15"/>
        <v>-99</v>
      </c>
      <c r="AP9" s="1">
        <f t="shared" si="16"/>
        <v>-99</v>
      </c>
      <c r="AQ9">
        <f t="shared" si="17"/>
        <v>-0.8511</v>
      </c>
      <c r="AR9">
        <f t="shared" si="18"/>
        <v>0</v>
      </c>
      <c r="AS9" s="1">
        <f t="shared" si="19"/>
        <v>-0.5208489066666667</v>
      </c>
      <c r="AT9">
        <v>-0.2859</v>
      </c>
      <c r="AU9" s="1">
        <f t="shared" si="20"/>
        <v>-0.5503979200000001</v>
      </c>
      <c r="AV9" s="1">
        <f t="shared" si="21"/>
        <v>-1.072706186666667</v>
      </c>
      <c r="AW9" s="1">
        <f t="shared" si="22"/>
        <v>0.9835077333333335</v>
      </c>
      <c r="AX9" s="1">
        <f t="shared" si="23"/>
        <v>-99</v>
      </c>
      <c r="AY9" s="1">
        <f t="shared" si="24"/>
        <v>-99</v>
      </c>
      <c r="AZ9" s="1">
        <f t="shared" si="25"/>
        <v>-99</v>
      </c>
      <c r="BA9" s="1">
        <f t="shared" si="26"/>
        <v>-99</v>
      </c>
      <c r="BB9">
        <f t="shared" si="27"/>
        <v>-0.2859</v>
      </c>
      <c r="BC9">
        <f t="shared" si="28"/>
        <v>0</v>
      </c>
      <c r="BD9" s="1">
        <f t="shared" si="29"/>
        <v>-1.072706186666667</v>
      </c>
      <c r="BE9">
        <v>0.5338</v>
      </c>
      <c r="BF9" s="1">
        <f t="shared" si="30"/>
        <v>0.17953696000000002</v>
      </c>
      <c r="BG9" s="1">
        <f t="shared" si="31"/>
        <v>0.2066797866666667</v>
      </c>
      <c r="BH9" s="1">
        <f t="shared" si="32"/>
        <v>0.4089002666666667</v>
      </c>
      <c r="BI9" s="1">
        <f t="shared" si="33"/>
        <v>-99</v>
      </c>
      <c r="BJ9" s="1">
        <f t="shared" si="34"/>
        <v>-99</v>
      </c>
      <c r="BK9" s="1">
        <f t="shared" si="35"/>
        <v>-99</v>
      </c>
      <c r="BL9" s="1">
        <f t="shared" si="36"/>
        <v>-99</v>
      </c>
      <c r="BM9">
        <f t="shared" si="37"/>
        <v>0.5338</v>
      </c>
      <c r="BN9">
        <f t="shared" si="38"/>
        <v>0</v>
      </c>
      <c r="BO9" s="1">
        <f t="shared" si="39"/>
        <v>0.2066797866666667</v>
      </c>
      <c r="BP9">
        <f t="shared" si="40"/>
        <v>0</v>
      </c>
      <c r="BQ9">
        <f t="shared" si="41"/>
        <v>0</v>
      </c>
      <c r="BR9">
        <f t="shared" si="42"/>
        <v>0</v>
      </c>
    </row>
    <row r="10" spans="1:70" ht="12.75">
      <c r="A10">
        <v>56381</v>
      </c>
      <c r="B10" t="s">
        <v>40</v>
      </c>
      <c r="C10">
        <v>2</v>
      </c>
      <c r="D10" t="s">
        <v>24</v>
      </c>
      <c r="E10" t="s">
        <v>96</v>
      </c>
      <c r="F10">
        <v>20050818</v>
      </c>
      <c r="G10" t="s">
        <v>61</v>
      </c>
      <c r="H10" t="s">
        <v>62</v>
      </c>
      <c r="I10">
        <v>43.2</v>
      </c>
      <c r="J10">
        <v>62.4</v>
      </c>
      <c r="K10">
        <v>56.63</v>
      </c>
      <c r="L10">
        <v>0.7055</v>
      </c>
      <c r="M10">
        <v>26.83</v>
      </c>
      <c r="N10">
        <v>-0.7143</v>
      </c>
      <c r="O10">
        <v>33.96</v>
      </c>
      <c r="P10">
        <v>0.7072</v>
      </c>
      <c r="Q10">
        <v>19.2</v>
      </c>
      <c r="R10">
        <v>-0.7071</v>
      </c>
      <c r="S10" t="s">
        <v>27</v>
      </c>
      <c r="T10" t="s">
        <v>58</v>
      </c>
      <c r="U10" t="s">
        <v>29</v>
      </c>
      <c r="V10" t="s">
        <v>30</v>
      </c>
      <c r="W10" t="s">
        <v>31</v>
      </c>
      <c r="X10">
        <v>0.7055</v>
      </c>
      <c r="Y10" s="1">
        <f t="shared" si="0"/>
        <v>0.3533653440000001</v>
      </c>
      <c r="Z10" s="1">
        <f t="shared" si="1"/>
        <v>0.49596075733333345</v>
      </c>
      <c r="AA10" s="1">
        <f t="shared" si="2"/>
        <v>0.26192405333333324</v>
      </c>
      <c r="AB10" s="1">
        <f t="shared" si="3"/>
        <v>-99</v>
      </c>
      <c r="AC10" s="1">
        <f t="shared" si="4"/>
        <v>-99</v>
      </c>
      <c r="AD10" s="1">
        <f t="shared" si="5"/>
        <v>-99</v>
      </c>
      <c r="AE10" s="1">
        <f t="shared" si="6"/>
        <v>-99</v>
      </c>
      <c r="AF10">
        <f t="shared" si="7"/>
        <v>0.7055</v>
      </c>
      <c r="AG10">
        <f t="shared" si="8"/>
        <v>0</v>
      </c>
      <c r="AH10" s="1">
        <f t="shared" si="9"/>
        <v>0.49596075733333345</v>
      </c>
      <c r="AI10">
        <v>-0.7143</v>
      </c>
      <c r="AJ10" s="1">
        <f t="shared" si="10"/>
        <v>-0.40921046400000005</v>
      </c>
      <c r="AK10" s="1">
        <f t="shared" si="11"/>
        <v>-0.5595391253333334</v>
      </c>
      <c r="AL10" s="1">
        <f t="shared" si="12"/>
        <v>-0.19345109333333332</v>
      </c>
      <c r="AM10" s="1">
        <f t="shared" si="13"/>
        <v>-99</v>
      </c>
      <c r="AN10" s="1">
        <f t="shared" si="14"/>
        <v>-99</v>
      </c>
      <c r="AO10" s="1">
        <f t="shared" si="15"/>
        <v>-99</v>
      </c>
      <c r="AP10" s="1">
        <f t="shared" si="16"/>
        <v>-99</v>
      </c>
      <c r="AQ10">
        <f t="shared" si="17"/>
        <v>-0.7143</v>
      </c>
      <c r="AR10">
        <f t="shared" si="18"/>
        <v>0</v>
      </c>
      <c r="AS10" s="1">
        <f t="shared" si="19"/>
        <v>-0.5595391253333334</v>
      </c>
      <c r="AT10">
        <v>0.7072</v>
      </c>
      <c r="AU10" s="1">
        <f t="shared" si="20"/>
        <v>-0.2988783360000001</v>
      </c>
      <c r="AV10" s="1">
        <f t="shared" si="21"/>
        <v>-0.7167249493333336</v>
      </c>
      <c r="AW10" s="1">
        <f t="shared" si="22"/>
        <v>1.779906186666667</v>
      </c>
      <c r="AX10" s="1">
        <f t="shared" si="23"/>
        <v>-99</v>
      </c>
      <c r="AY10" s="1">
        <f t="shared" si="24"/>
        <v>-99</v>
      </c>
      <c r="AZ10" s="1">
        <f t="shared" si="25"/>
        <v>-99</v>
      </c>
      <c r="BA10" s="1">
        <f t="shared" si="26"/>
        <v>1.779906186666667</v>
      </c>
      <c r="BB10">
        <f t="shared" si="27"/>
        <v>0.7072</v>
      </c>
      <c r="BC10">
        <f t="shared" si="28"/>
        <v>0</v>
      </c>
      <c r="BD10" s="1">
        <f t="shared" si="29"/>
        <v>-0.7167249493333336</v>
      </c>
      <c r="BE10">
        <v>-0.7071</v>
      </c>
      <c r="BF10" s="1">
        <f t="shared" si="30"/>
        <v>0.002209568000000023</v>
      </c>
      <c r="BG10" s="1">
        <f t="shared" si="31"/>
        <v>0.02392382933333337</v>
      </c>
      <c r="BH10" s="1">
        <f t="shared" si="32"/>
        <v>-0.9137797866666666</v>
      </c>
      <c r="BI10" s="1">
        <f t="shared" si="33"/>
        <v>-99</v>
      </c>
      <c r="BJ10" s="1">
        <f t="shared" si="34"/>
        <v>-99</v>
      </c>
      <c r="BK10" s="1">
        <f t="shared" si="35"/>
        <v>-99</v>
      </c>
      <c r="BL10" s="1">
        <f t="shared" si="36"/>
        <v>-99</v>
      </c>
      <c r="BM10">
        <f t="shared" si="37"/>
        <v>-0.7071</v>
      </c>
      <c r="BN10">
        <f t="shared" si="38"/>
        <v>0</v>
      </c>
      <c r="BO10" s="1">
        <f t="shared" si="39"/>
        <v>0.02392382933333337</v>
      </c>
      <c r="BP10">
        <f t="shared" si="40"/>
        <v>0</v>
      </c>
      <c r="BQ10">
        <f t="shared" si="41"/>
        <v>0</v>
      </c>
      <c r="BR10">
        <f t="shared" si="42"/>
        <v>1</v>
      </c>
    </row>
    <row r="11" spans="1:70" ht="12.75">
      <c r="A11">
        <v>56383</v>
      </c>
      <c r="B11" t="s">
        <v>40</v>
      </c>
      <c r="C11">
        <v>3</v>
      </c>
      <c r="D11" t="s">
        <v>24</v>
      </c>
      <c r="E11" t="s">
        <v>96</v>
      </c>
      <c r="F11">
        <v>20050824</v>
      </c>
      <c r="G11" t="s">
        <v>66</v>
      </c>
      <c r="H11" t="s">
        <v>51</v>
      </c>
      <c r="I11">
        <v>35.2</v>
      </c>
      <c r="J11">
        <v>87</v>
      </c>
      <c r="K11">
        <v>61.46</v>
      </c>
      <c r="L11">
        <v>0.6655</v>
      </c>
      <c r="M11">
        <v>39.42</v>
      </c>
      <c r="N11">
        <v>1.0993</v>
      </c>
      <c r="O11">
        <v>62.08</v>
      </c>
      <c r="P11">
        <v>1.1116</v>
      </c>
      <c r="Q11">
        <v>51.8</v>
      </c>
      <c r="R11">
        <v>0.6198</v>
      </c>
      <c r="S11">
        <v>20070214</v>
      </c>
      <c r="T11" t="s">
        <v>58</v>
      </c>
      <c r="U11" t="s">
        <v>29</v>
      </c>
      <c r="V11" t="s">
        <v>30</v>
      </c>
      <c r="W11" t="s">
        <v>31</v>
      </c>
      <c r="X11">
        <v>0.6655</v>
      </c>
      <c r="Y11" s="1">
        <f t="shared" si="0"/>
        <v>0.41579227520000006</v>
      </c>
      <c r="Z11" s="1">
        <f t="shared" si="1"/>
        <v>0.5298686058666668</v>
      </c>
      <c r="AA11" s="1">
        <f t="shared" si="2"/>
        <v>0.16953924266666653</v>
      </c>
      <c r="AB11" s="1">
        <f t="shared" si="3"/>
        <v>-99</v>
      </c>
      <c r="AC11" s="1">
        <f t="shared" si="4"/>
        <v>-99</v>
      </c>
      <c r="AD11" s="1">
        <f t="shared" si="5"/>
        <v>-99</v>
      </c>
      <c r="AE11" s="1">
        <f t="shared" si="6"/>
        <v>-99</v>
      </c>
      <c r="AF11">
        <f t="shared" si="7"/>
        <v>0.6655</v>
      </c>
      <c r="AG11">
        <f t="shared" si="8"/>
        <v>0</v>
      </c>
      <c r="AH11" s="1">
        <f t="shared" si="9"/>
        <v>0.5298686058666668</v>
      </c>
      <c r="AI11">
        <v>1.0993</v>
      </c>
      <c r="AJ11" s="1">
        <f t="shared" si="10"/>
        <v>-0.10750837120000006</v>
      </c>
      <c r="AK11" s="1">
        <f t="shared" si="11"/>
        <v>-0.22777130026666675</v>
      </c>
      <c r="AL11" s="1">
        <f t="shared" si="12"/>
        <v>1.6588391253333334</v>
      </c>
      <c r="AM11" s="1">
        <f t="shared" si="13"/>
        <v>-99</v>
      </c>
      <c r="AN11" s="1">
        <f t="shared" si="14"/>
        <v>-99</v>
      </c>
      <c r="AO11" s="1">
        <f t="shared" si="15"/>
        <v>-99</v>
      </c>
      <c r="AP11" s="1">
        <f t="shared" si="16"/>
        <v>-99</v>
      </c>
      <c r="AQ11">
        <f t="shared" si="17"/>
        <v>1.0993</v>
      </c>
      <c r="AR11">
        <f t="shared" si="18"/>
        <v>0</v>
      </c>
      <c r="AS11" s="1">
        <f t="shared" si="19"/>
        <v>-0.22777130026666675</v>
      </c>
      <c r="AT11">
        <v>1.1116</v>
      </c>
      <c r="AU11" s="1">
        <f t="shared" si="20"/>
        <v>-0.016782668800000095</v>
      </c>
      <c r="AV11" s="1">
        <f t="shared" si="21"/>
        <v>-0.351059959466667</v>
      </c>
      <c r="AW11" s="1">
        <f t="shared" si="22"/>
        <v>1.8283249493333336</v>
      </c>
      <c r="AX11" s="1">
        <f t="shared" si="23"/>
        <v>-99</v>
      </c>
      <c r="AY11" s="1">
        <f t="shared" si="24"/>
        <v>-99</v>
      </c>
      <c r="AZ11" s="1">
        <f t="shared" si="25"/>
        <v>-99</v>
      </c>
      <c r="BA11" s="1">
        <f t="shared" si="26"/>
        <v>1.8283249493333336</v>
      </c>
      <c r="BB11">
        <f t="shared" si="27"/>
        <v>1.1116</v>
      </c>
      <c r="BC11">
        <f t="shared" si="28"/>
        <v>0</v>
      </c>
      <c r="BD11" s="1">
        <f t="shared" si="29"/>
        <v>-0.351059959466667</v>
      </c>
      <c r="BE11">
        <v>0.6198</v>
      </c>
      <c r="BF11" s="1">
        <f t="shared" si="30"/>
        <v>0.12572765440000003</v>
      </c>
      <c r="BG11" s="1">
        <f t="shared" si="31"/>
        <v>0.1430990634666667</v>
      </c>
      <c r="BH11" s="1">
        <f t="shared" si="32"/>
        <v>0.5958761706666666</v>
      </c>
      <c r="BI11" s="1">
        <f t="shared" si="33"/>
        <v>-99</v>
      </c>
      <c r="BJ11" s="1">
        <f t="shared" si="34"/>
        <v>-99</v>
      </c>
      <c r="BK11" s="1">
        <f t="shared" si="35"/>
        <v>-99</v>
      </c>
      <c r="BL11" s="1">
        <f t="shared" si="36"/>
        <v>-99</v>
      </c>
      <c r="BM11">
        <f t="shared" si="37"/>
        <v>0.6198</v>
      </c>
      <c r="BN11">
        <f t="shared" si="38"/>
        <v>0</v>
      </c>
      <c r="BO11" s="1">
        <f t="shared" si="39"/>
        <v>0.1430990634666667</v>
      </c>
      <c r="BP11">
        <f t="shared" si="40"/>
        <v>0</v>
      </c>
      <c r="BQ11">
        <f t="shared" si="41"/>
        <v>0</v>
      </c>
      <c r="BR11">
        <f t="shared" si="42"/>
        <v>1</v>
      </c>
    </row>
    <row r="12" spans="1:70" ht="12.75">
      <c r="A12">
        <v>56382</v>
      </c>
      <c r="B12" t="s">
        <v>40</v>
      </c>
      <c r="C12">
        <v>2</v>
      </c>
      <c r="D12" t="s">
        <v>24</v>
      </c>
      <c r="E12" t="s">
        <v>96</v>
      </c>
      <c r="F12">
        <v>20050913</v>
      </c>
      <c r="G12" t="s">
        <v>70</v>
      </c>
      <c r="H12" t="s">
        <v>39</v>
      </c>
      <c r="I12">
        <v>33.8</v>
      </c>
      <c r="J12">
        <v>59.2</v>
      </c>
      <c r="K12">
        <v>57.83</v>
      </c>
      <c r="L12">
        <v>1.5349</v>
      </c>
      <c r="M12">
        <v>24.7</v>
      </c>
      <c r="N12">
        <v>0.1681</v>
      </c>
      <c r="O12">
        <v>24.79</v>
      </c>
      <c r="P12">
        <v>0.971</v>
      </c>
      <c r="Q12">
        <v>25.4</v>
      </c>
      <c r="R12">
        <v>0.1266</v>
      </c>
      <c r="S12">
        <v>20070214</v>
      </c>
      <c r="T12" t="s">
        <v>29</v>
      </c>
      <c r="U12" t="s">
        <v>30</v>
      </c>
      <c r="V12" t="s">
        <v>31</v>
      </c>
      <c r="W12" t="s">
        <v>31</v>
      </c>
      <c r="X12">
        <v>1.5349</v>
      </c>
      <c r="Y12" s="1">
        <f t="shared" si="0"/>
        <v>0.6396138201600001</v>
      </c>
      <c r="Z12" s="1">
        <f t="shared" si="1"/>
        <v>0.7308748846933335</v>
      </c>
      <c r="AA12" s="1">
        <f t="shared" si="2"/>
        <v>1.005031394133333</v>
      </c>
      <c r="AB12" s="1">
        <f t="shared" si="3"/>
        <v>-99</v>
      </c>
      <c r="AC12" s="1">
        <f t="shared" si="4"/>
        <v>-99</v>
      </c>
      <c r="AD12" s="1">
        <f t="shared" si="5"/>
        <v>-99</v>
      </c>
      <c r="AE12" s="1">
        <f t="shared" si="6"/>
        <v>-99</v>
      </c>
      <c r="AF12">
        <f t="shared" si="7"/>
        <v>1.5349</v>
      </c>
      <c r="AG12">
        <f t="shared" si="8"/>
        <v>0</v>
      </c>
      <c r="AH12" s="1">
        <f t="shared" si="9"/>
        <v>0.7308748846933335</v>
      </c>
      <c r="AI12">
        <v>0.1681</v>
      </c>
      <c r="AJ12" s="1">
        <f t="shared" si="10"/>
        <v>-0.052386696960000055</v>
      </c>
      <c r="AK12" s="1">
        <f t="shared" si="11"/>
        <v>-0.1485970402133334</v>
      </c>
      <c r="AL12" s="1">
        <f t="shared" si="12"/>
        <v>0.3958713002666667</v>
      </c>
      <c r="AM12" s="1">
        <f t="shared" si="13"/>
        <v>-99</v>
      </c>
      <c r="AN12" s="1">
        <f t="shared" si="14"/>
        <v>-99</v>
      </c>
      <c r="AO12" s="1">
        <f t="shared" si="15"/>
        <v>-99</v>
      </c>
      <c r="AP12" s="1">
        <f t="shared" si="16"/>
        <v>-99</v>
      </c>
      <c r="AQ12">
        <f t="shared" si="17"/>
        <v>0.1681</v>
      </c>
      <c r="AR12">
        <f t="shared" si="18"/>
        <v>0</v>
      </c>
      <c r="AS12" s="1">
        <f t="shared" si="19"/>
        <v>-0.1485970402133334</v>
      </c>
      <c r="AT12">
        <v>0.971</v>
      </c>
      <c r="AU12" s="1">
        <f t="shared" si="20"/>
        <v>0.18077386495999995</v>
      </c>
      <c r="AV12" s="1">
        <f t="shared" si="21"/>
        <v>-0.08664796757333362</v>
      </c>
      <c r="AW12" s="1">
        <f t="shared" si="22"/>
        <v>1.3220599594666669</v>
      </c>
      <c r="AX12" s="1">
        <f t="shared" si="23"/>
        <v>-99</v>
      </c>
      <c r="AY12" s="1">
        <f t="shared" si="24"/>
        <v>-99</v>
      </c>
      <c r="AZ12" s="1">
        <f t="shared" si="25"/>
        <v>-99</v>
      </c>
      <c r="BA12" s="1">
        <f t="shared" si="26"/>
        <v>-99</v>
      </c>
      <c r="BB12">
        <f t="shared" si="27"/>
        <v>0.971</v>
      </c>
      <c r="BC12">
        <f t="shared" si="28"/>
        <v>0</v>
      </c>
      <c r="BD12" s="1">
        <f t="shared" si="29"/>
        <v>-0.08664796757333362</v>
      </c>
      <c r="BE12">
        <v>0.1266</v>
      </c>
      <c r="BF12" s="1">
        <f t="shared" si="30"/>
        <v>0.12590212352000002</v>
      </c>
      <c r="BG12" s="1">
        <f t="shared" si="31"/>
        <v>0.13979925077333338</v>
      </c>
      <c r="BH12" s="1">
        <f t="shared" si="32"/>
        <v>-0.016499063466666714</v>
      </c>
      <c r="BI12" s="1">
        <f t="shared" si="33"/>
        <v>-99</v>
      </c>
      <c r="BJ12" s="1">
        <f t="shared" si="34"/>
        <v>-99</v>
      </c>
      <c r="BK12" s="1">
        <f t="shared" si="35"/>
        <v>-99</v>
      </c>
      <c r="BL12" s="1">
        <f t="shared" si="36"/>
        <v>-99</v>
      </c>
      <c r="BM12">
        <f t="shared" si="37"/>
        <v>0.1266</v>
      </c>
      <c r="BN12">
        <f t="shared" si="38"/>
        <v>0</v>
      </c>
      <c r="BO12" s="1">
        <f t="shared" si="39"/>
        <v>0.13979925077333338</v>
      </c>
      <c r="BP12">
        <f t="shared" si="40"/>
        <v>0</v>
      </c>
      <c r="BQ12">
        <f t="shared" si="41"/>
        <v>0</v>
      </c>
      <c r="BR12">
        <f t="shared" si="42"/>
        <v>0</v>
      </c>
    </row>
    <row r="13" spans="1:70" ht="12.75">
      <c r="A13">
        <v>56727</v>
      </c>
      <c r="B13" t="s">
        <v>40</v>
      </c>
      <c r="C13">
        <v>1</v>
      </c>
      <c r="D13" t="s">
        <v>24</v>
      </c>
      <c r="E13" t="s">
        <v>98</v>
      </c>
      <c r="F13">
        <v>20051022</v>
      </c>
      <c r="G13" t="s">
        <v>75</v>
      </c>
      <c r="H13" t="s">
        <v>33</v>
      </c>
      <c r="I13">
        <v>34.2</v>
      </c>
      <c r="J13">
        <v>59.5</v>
      </c>
      <c r="K13">
        <v>45.71</v>
      </c>
      <c r="L13">
        <v>0.0714</v>
      </c>
      <c r="M13">
        <v>14.83</v>
      </c>
      <c r="N13">
        <v>-1.3386</v>
      </c>
      <c r="O13">
        <v>23.33</v>
      </c>
      <c r="P13">
        <v>1.2377</v>
      </c>
      <c r="Q13">
        <v>25.3</v>
      </c>
      <c r="R13">
        <v>-0.9666</v>
      </c>
      <c r="S13">
        <v>20070214</v>
      </c>
      <c r="T13" t="s">
        <v>31</v>
      </c>
      <c r="U13" t="s">
        <v>31</v>
      </c>
      <c r="V13" t="s">
        <v>31</v>
      </c>
      <c r="W13" t="s">
        <v>31</v>
      </c>
      <c r="X13">
        <v>0.0714</v>
      </c>
      <c r="Y13" s="1">
        <f t="shared" si="0"/>
        <v>0.5259710561280001</v>
      </c>
      <c r="Z13" s="1">
        <f t="shared" si="1"/>
        <v>0.5989799077546668</v>
      </c>
      <c r="AA13" s="1">
        <f t="shared" si="2"/>
        <v>-0.6594748846933335</v>
      </c>
      <c r="AB13" s="1">
        <f t="shared" si="3"/>
        <v>-99</v>
      </c>
      <c r="AC13" s="1">
        <f t="shared" si="4"/>
        <v>-99</v>
      </c>
      <c r="AD13" s="1">
        <f t="shared" si="5"/>
        <v>-99</v>
      </c>
      <c r="AE13" s="1">
        <f t="shared" si="6"/>
        <v>-99</v>
      </c>
      <c r="AF13">
        <f t="shared" si="7"/>
        <v>0.0714</v>
      </c>
      <c r="AG13">
        <f t="shared" si="8"/>
        <v>0</v>
      </c>
      <c r="AH13" s="1">
        <f t="shared" si="9"/>
        <v>0.5989799077546668</v>
      </c>
      <c r="AI13">
        <v>-1.3386</v>
      </c>
      <c r="AJ13" s="1">
        <f t="shared" si="10"/>
        <v>-0.30962935756800003</v>
      </c>
      <c r="AK13" s="1">
        <f t="shared" si="11"/>
        <v>-0.3865976321706667</v>
      </c>
      <c r="AL13" s="1">
        <f t="shared" si="12"/>
        <v>-1.1900029597866666</v>
      </c>
      <c r="AM13" s="1">
        <f t="shared" si="13"/>
        <v>-99</v>
      </c>
      <c r="AN13" s="1">
        <f t="shared" si="14"/>
        <v>-99</v>
      </c>
      <c r="AO13" s="1">
        <f t="shared" si="15"/>
        <v>-99</v>
      </c>
      <c r="AP13" s="1">
        <f t="shared" si="16"/>
        <v>-99</v>
      </c>
      <c r="AQ13">
        <f t="shared" si="17"/>
        <v>-1.3386</v>
      </c>
      <c r="AR13">
        <f t="shared" si="18"/>
        <v>0</v>
      </c>
      <c r="AS13" s="1">
        <f t="shared" si="19"/>
        <v>-0.3865976321706667</v>
      </c>
      <c r="AT13">
        <v>1.2377</v>
      </c>
      <c r="AU13" s="1">
        <f t="shared" si="20"/>
        <v>0.392159091968</v>
      </c>
      <c r="AV13" s="1">
        <f t="shared" si="21"/>
        <v>0.17822162594133312</v>
      </c>
      <c r="AW13" s="1">
        <f t="shared" si="22"/>
        <v>1.3243479675733336</v>
      </c>
      <c r="AX13" s="1">
        <f t="shared" si="23"/>
        <v>-99</v>
      </c>
      <c r="AY13" s="1">
        <f t="shared" si="24"/>
        <v>-99</v>
      </c>
      <c r="AZ13" s="1">
        <f t="shared" si="25"/>
        <v>-99</v>
      </c>
      <c r="BA13" s="1">
        <f t="shared" si="26"/>
        <v>-99</v>
      </c>
      <c r="BB13">
        <f t="shared" si="27"/>
        <v>1.2377</v>
      </c>
      <c r="BC13">
        <f t="shared" si="28"/>
        <v>0</v>
      </c>
      <c r="BD13" s="1">
        <f t="shared" si="29"/>
        <v>0.17822162594133312</v>
      </c>
      <c r="BE13">
        <v>-0.9666</v>
      </c>
      <c r="BF13" s="1">
        <f t="shared" si="30"/>
        <v>-0.092598301184</v>
      </c>
      <c r="BG13" s="1">
        <f t="shared" si="31"/>
        <v>-0.08148059938133331</v>
      </c>
      <c r="BH13" s="1">
        <f t="shared" si="32"/>
        <v>-1.1063992507733333</v>
      </c>
      <c r="BI13" s="1">
        <f t="shared" si="33"/>
        <v>-99</v>
      </c>
      <c r="BJ13" s="1">
        <f t="shared" si="34"/>
        <v>-99</v>
      </c>
      <c r="BK13" s="1">
        <f t="shared" si="35"/>
        <v>-99</v>
      </c>
      <c r="BL13" s="1">
        <f t="shared" si="36"/>
        <v>-99</v>
      </c>
      <c r="BM13">
        <f t="shared" si="37"/>
        <v>-0.9666</v>
      </c>
      <c r="BN13">
        <f t="shared" si="38"/>
        <v>0</v>
      </c>
      <c r="BO13" s="1">
        <f t="shared" si="39"/>
        <v>-0.08148059938133331</v>
      </c>
      <c r="BP13">
        <f t="shared" si="40"/>
        <v>0</v>
      </c>
      <c r="BQ13">
        <f t="shared" si="41"/>
        <v>0</v>
      </c>
      <c r="BR13">
        <f t="shared" si="42"/>
        <v>0</v>
      </c>
    </row>
    <row r="14" spans="1:70" ht="12.75">
      <c r="A14">
        <v>59005</v>
      </c>
      <c r="B14" t="s">
        <v>40</v>
      </c>
      <c r="C14">
        <v>3</v>
      </c>
      <c r="D14" t="s">
        <v>24</v>
      </c>
      <c r="E14" t="s">
        <v>99</v>
      </c>
      <c r="F14">
        <v>20070310</v>
      </c>
      <c r="G14" t="s">
        <v>76</v>
      </c>
      <c r="H14">
        <v>831</v>
      </c>
      <c r="I14">
        <v>33</v>
      </c>
      <c r="J14">
        <v>55.8</v>
      </c>
      <c r="K14">
        <v>42.08</v>
      </c>
      <c r="L14">
        <v>-0.4178</v>
      </c>
      <c r="M14">
        <v>10.04</v>
      </c>
      <c r="N14">
        <v>-1.9697</v>
      </c>
      <c r="O14">
        <v>33.83</v>
      </c>
      <c r="P14">
        <v>3.046</v>
      </c>
      <c r="Q14">
        <v>22.8</v>
      </c>
      <c r="R14">
        <v>-1.3168</v>
      </c>
      <c r="S14" t="s">
        <v>27</v>
      </c>
      <c r="T14" t="s">
        <v>77</v>
      </c>
      <c r="U14" t="s">
        <v>31</v>
      </c>
      <c r="V14" t="s">
        <v>31</v>
      </c>
      <c r="W14" t="s">
        <v>31</v>
      </c>
      <c r="X14">
        <v>-0.4178</v>
      </c>
      <c r="Y14" s="1">
        <f t="shared" si="0"/>
        <v>0.33721684490240006</v>
      </c>
      <c r="Z14" s="1">
        <f t="shared" si="1"/>
        <v>0.39562392620373343</v>
      </c>
      <c r="AA14" s="1">
        <f t="shared" si="2"/>
        <v>-1.0167799077546669</v>
      </c>
      <c r="AB14" s="1">
        <f t="shared" si="3"/>
        <v>-99</v>
      </c>
      <c r="AC14" s="1">
        <f t="shared" si="4"/>
        <v>-99</v>
      </c>
      <c r="AD14" s="1">
        <f t="shared" si="5"/>
        <v>-99</v>
      </c>
      <c r="AE14" s="1">
        <f t="shared" si="6"/>
        <v>-99</v>
      </c>
      <c r="AF14">
        <f t="shared" si="7"/>
        <v>-0.4178</v>
      </c>
      <c r="AG14">
        <f t="shared" si="8"/>
        <v>0</v>
      </c>
      <c r="AH14" s="1">
        <f t="shared" si="9"/>
        <v>0.39562392620373343</v>
      </c>
      <c r="AI14">
        <v>-1.9697</v>
      </c>
      <c r="AJ14" s="1">
        <f t="shared" si="10"/>
        <v>-0.6416434860544</v>
      </c>
      <c r="AK14" s="1">
        <f t="shared" si="11"/>
        <v>-0.7032181057365334</v>
      </c>
      <c r="AL14" s="1">
        <f t="shared" si="12"/>
        <v>-1.5831023678293332</v>
      </c>
      <c r="AM14" s="1">
        <f t="shared" si="13"/>
        <v>-99</v>
      </c>
      <c r="AN14" s="1">
        <f t="shared" si="14"/>
        <v>-99</v>
      </c>
      <c r="AO14" s="1">
        <f t="shared" si="15"/>
        <v>-99</v>
      </c>
      <c r="AP14" s="1">
        <f t="shared" si="16"/>
        <v>-99</v>
      </c>
      <c r="AQ14">
        <f t="shared" si="17"/>
        <v>-1.9697</v>
      </c>
      <c r="AR14">
        <f t="shared" si="18"/>
        <v>0</v>
      </c>
      <c r="AS14" s="1">
        <f t="shared" si="19"/>
        <v>-0.7032181057365334</v>
      </c>
      <c r="AT14">
        <v>3.046</v>
      </c>
      <c r="AU14" s="1">
        <f t="shared" si="20"/>
        <v>0.9229272735744</v>
      </c>
      <c r="AV14" s="1">
        <f t="shared" si="21"/>
        <v>0.7517773007530665</v>
      </c>
      <c r="AW14" s="1">
        <f t="shared" si="22"/>
        <v>2.8677783740586666</v>
      </c>
      <c r="AX14" s="1">
        <f t="shared" si="23"/>
        <v>2.244221625941333</v>
      </c>
      <c r="AY14" s="1">
        <f t="shared" si="24"/>
        <v>3.046</v>
      </c>
      <c r="AZ14" s="1">
        <f t="shared" si="25"/>
        <v>2.8677783740586666</v>
      </c>
      <c r="BA14" s="1">
        <f t="shared" si="26"/>
        <v>-99</v>
      </c>
      <c r="BB14">
        <f t="shared" si="27"/>
        <v>2.244221625941333</v>
      </c>
      <c r="BC14">
        <f t="shared" si="28"/>
        <v>1</v>
      </c>
      <c r="BD14" s="1">
        <f t="shared" si="29"/>
        <v>0.5914216259413331</v>
      </c>
      <c r="BE14">
        <v>-1.3168</v>
      </c>
      <c r="BF14" s="1">
        <f t="shared" si="30"/>
        <v>-0.3374386409472</v>
      </c>
      <c r="BG14" s="1">
        <f t="shared" si="31"/>
        <v>-0.32854447950506666</v>
      </c>
      <c r="BH14" s="1">
        <f t="shared" si="32"/>
        <v>-1.2353194006186667</v>
      </c>
      <c r="BI14" s="1">
        <f t="shared" si="33"/>
        <v>-99</v>
      </c>
      <c r="BJ14" s="1">
        <f t="shared" si="34"/>
        <v>-99</v>
      </c>
      <c r="BK14" s="1">
        <f t="shared" si="35"/>
        <v>-99</v>
      </c>
      <c r="BL14" s="1">
        <f t="shared" si="36"/>
        <v>-99</v>
      </c>
      <c r="BM14">
        <f t="shared" si="37"/>
        <v>-1.3168</v>
      </c>
      <c r="BN14">
        <f t="shared" si="38"/>
        <v>0</v>
      </c>
      <c r="BO14" s="1">
        <f t="shared" si="39"/>
        <v>-0.32854447950506666</v>
      </c>
      <c r="BP14">
        <f t="shared" si="40"/>
        <v>1</v>
      </c>
      <c r="BQ14">
        <f t="shared" si="41"/>
        <v>1</v>
      </c>
      <c r="BR14">
        <f t="shared" si="42"/>
        <v>0</v>
      </c>
    </row>
    <row r="15" spans="1:70" ht="12.75">
      <c r="A15">
        <v>66303</v>
      </c>
      <c r="B15" t="s">
        <v>40</v>
      </c>
      <c r="C15">
        <v>1</v>
      </c>
      <c r="D15" t="s">
        <v>24</v>
      </c>
      <c r="E15" t="s">
        <v>98</v>
      </c>
      <c r="F15">
        <v>20080627</v>
      </c>
      <c r="G15" t="s">
        <v>85</v>
      </c>
      <c r="H15" t="s">
        <v>84</v>
      </c>
      <c r="I15">
        <v>35</v>
      </c>
      <c r="J15">
        <v>65.6</v>
      </c>
      <c r="K15">
        <v>37</v>
      </c>
      <c r="L15">
        <v>-1.5288</v>
      </c>
      <c r="M15">
        <v>11.25</v>
      </c>
      <c r="N15">
        <v>-1.346</v>
      </c>
      <c r="O15">
        <v>20.96</v>
      </c>
      <c r="P15">
        <v>0.5511</v>
      </c>
      <c r="Q15">
        <v>30.6</v>
      </c>
      <c r="R15">
        <v>0.032</v>
      </c>
      <c r="S15">
        <v>20090627</v>
      </c>
      <c r="T15" t="s">
        <v>31</v>
      </c>
      <c r="U15" t="s">
        <v>31</v>
      </c>
      <c r="V15" t="s">
        <v>31</v>
      </c>
      <c r="W15" t="s">
        <v>31</v>
      </c>
      <c r="X15">
        <v>-1.5288</v>
      </c>
      <c r="Y15" s="1">
        <f>IF($B15&lt;&gt;$B14,Y$2*X15,Y$2*X15+(1-Y$2)*Y14)</f>
        <v>-0.03598652407807995</v>
      </c>
      <c r="Z15" s="1">
        <f>IF($B14&lt;&gt;$B15,Z$2*X15+(1-Z$2)*AVERAGE(X15:X17),IF(AG14=1,AH15,Z$2*X15+(1-Z$2)*Z14))</f>
        <v>0.010739140962986726</v>
      </c>
      <c r="AA15" s="1">
        <f>IF($B15&lt;&gt;$B14,X15-AVERAGE(X15:X17),X15-Z14)</f>
        <v>-1.9244239262037333</v>
      </c>
      <c r="AB15" s="1">
        <f>IF(AF15&lt;&gt;X15,AF15,-99)</f>
        <v>-99</v>
      </c>
      <c r="AC15" s="1">
        <f>IF(ABS(X15)&gt;AC$2,X15,-99)</f>
        <v>-99</v>
      </c>
      <c r="AD15" s="1">
        <f>IF(ABS(AA15)&gt;AD$2,AA15,-99)</f>
        <v>-99</v>
      </c>
      <c r="AE15" s="1">
        <f>IF(AND(ABS(AA15)&gt;AE$2,ABS(AA15)&lt;AD$2),AA15,-99)</f>
        <v>-1.9244239262037333</v>
      </c>
      <c r="AF15">
        <f>IF($B15&lt;&gt;$B14,X15,IF(AND(ABS(X15-X16)&gt;AF$2,ABS(AA15)&gt;AF$2),IF(AA15&gt;0,Z14+AF$2,Z14-AF$2),X15))</f>
        <v>-1.5288</v>
      </c>
      <c r="AG15">
        <f>IF(AF15=X15,0,1)</f>
        <v>0</v>
      </c>
      <c r="AH15" s="1">
        <f>IF($B15&lt;&gt;$B14,AH$2*AF15+(1-AH$2)*AVERAGE(X15:X17),AH$2*AF15+(1-AH$2)*AH14)</f>
        <v>0.010739140962986726</v>
      </c>
      <c r="AI15">
        <v>-1.346</v>
      </c>
      <c r="AJ15" s="1">
        <f>IF($B15&lt;&gt;$B14,AJ$2*AI15,AJ$2*AI15+(1-AJ$2)*AJ14)</f>
        <v>-0.78251478884352</v>
      </c>
      <c r="AK15" s="1">
        <f>IF($B14&lt;&gt;$B15,AK$2*AI15+(1-AK$2)*AVERAGE(AI15:AI17),IF(AR14=1,AS15,AK$2*AI15+(1-AK$2)*AK14))</f>
        <v>-0.8317744845892268</v>
      </c>
      <c r="AL15" s="1">
        <f>IF($B15&lt;&gt;$B14,AI15-AVERAGE(AI15:AI17),AI15-AK14)</f>
        <v>-0.6427818942634667</v>
      </c>
      <c r="AM15" s="1">
        <f>IF(AQ15&lt;&gt;AI15,AQ15,-99)</f>
        <v>-99</v>
      </c>
      <c r="AN15" s="1">
        <f>IF(ABS(AI15)&gt;AN$2,AI15,-99)</f>
        <v>-99</v>
      </c>
      <c r="AO15" s="1">
        <f>IF(ABS(AL15)&gt;AO$2,AL15,-99)</f>
        <v>-99</v>
      </c>
      <c r="AP15" s="1">
        <f>IF(AND(ABS(AL15)&gt;AP$2,ABS(AL15)&lt;AO$2),AL15,-99)</f>
        <v>-99</v>
      </c>
      <c r="AQ15">
        <f>IF($B15&lt;&gt;$B14,AI15,IF(AND(ABS(AI15-AI16)&gt;AQ$2,ABS(AL15)&gt;AQ$2),IF(AL15&gt;0,AK14+AQ$2,AK14-AQ$2),AI15))</f>
        <v>-1.346</v>
      </c>
      <c r="AR15">
        <f>IF(AQ15=AI15,0,1)</f>
        <v>0</v>
      </c>
      <c r="AS15" s="1">
        <f>IF($B15&lt;&gt;$B14,AS$2*AQ15+(1-AS$2)*AVERAGE(AI15:AI17),AS$2*AQ15+(1-AS$2)*AS14)</f>
        <v>-0.8317744845892268</v>
      </c>
      <c r="AT15">
        <v>0.5511</v>
      </c>
      <c r="AU15" s="1">
        <f>IF($B15&lt;&gt;$B14,AU$2*AT15,AU$2*AT15+(1-AU$2)*AU14)</f>
        <v>0.84856181885952</v>
      </c>
      <c r="AV15" s="1">
        <f>IF($B14&lt;&gt;$B15,AV$2*AT15+(1-AV$2)*AVERAGE(AT15:AT17),IF(BC14=1,BD15,AV$2*AT15+(1-AV$2)*AV14))</f>
        <v>0.5833573007530665</v>
      </c>
      <c r="AW15" s="1">
        <f>IF($B15&lt;&gt;$B14,AT15-AVERAGE(AT15:AT17),AT15-AV14)</f>
        <v>-0.20067730075306645</v>
      </c>
      <c r="AX15" s="1">
        <f>IF(BB15&lt;&gt;AT15,BB15,-99)</f>
        <v>-99</v>
      </c>
      <c r="AY15" s="1">
        <f>IF(ABS(AT15)&gt;AY$2,AT15,-99)</f>
        <v>-99</v>
      </c>
      <c r="AZ15" s="1">
        <f>IF(ABS(AW15)&gt;AZ$2,AW15,-99)</f>
        <v>-99</v>
      </c>
      <c r="BA15" s="1">
        <f>IF(AND(ABS(AW15)&gt;BA$2,ABS(AW15)&lt;AZ$2),AW15,-99)</f>
        <v>-99</v>
      </c>
      <c r="BB15">
        <f>IF($B15&lt;&gt;$B14,AT15,IF(AND(ABS(AT15-AT16)&gt;BB$2,ABS(AW15)&gt;BB$2),IF(AW15&gt;0,AV14+BB$2,AV14-BB$2),AT15))</f>
        <v>0.5511</v>
      </c>
      <c r="BC15">
        <f>IF(BB15=AT15,0,1)</f>
        <v>0</v>
      </c>
      <c r="BD15" s="1">
        <f>IF($B15&lt;&gt;$B14,BD$2*BB15+(1-BD$2)*AVERAGE(AT15:AT17),BD$2*BB15+(1-BD$2)*BD14)</f>
        <v>0.5833573007530665</v>
      </c>
      <c r="BE15">
        <v>0.032</v>
      </c>
      <c r="BF15" s="1">
        <f>IF($B15&lt;&gt;$B14,BF$2*BE15,BF$2*BE15+(1-BF$2)*BF14)</f>
        <v>-0.26355091275776</v>
      </c>
      <c r="BG15" s="1">
        <f>IF($B14&lt;&gt;$B15,BG$2*BE15+(1-BG$2)*AVERAGE(BE15:BE17),IF(BN14=1,BO15,BG$2*BE15+(1-BG$2)*BG14))</f>
        <v>-0.25643558360405333</v>
      </c>
      <c r="BH15" s="1">
        <f>IF($B15&lt;&gt;$B14,BE15-AVERAGE(BE15:BE17),BE15-BG14)</f>
        <v>0.36054447950506663</v>
      </c>
      <c r="BI15" s="1">
        <f>IF(BM15&lt;&gt;BE15,BM15,-99)</f>
        <v>-99</v>
      </c>
      <c r="BJ15" s="1">
        <f>IF(ABS(BE15)&gt;BJ$2,BE15,-99)</f>
        <v>-99</v>
      </c>
      <c r="BK15" s="1">
        <f>IF(ABS(BH15)&gt;BK$2,BH15,-99)</f>
        <v>-99</v>
      </c>
      <c r="BL15" s="1">
        <f>IF(AND(ABS(BH15)&gt;BL$2,ABS(BH15)&lt;BK$2),BH15,-99)</f>
        <v>-99</v>
      </c>
      <c r="BM15">
        <f>IF($B15&lt;&gt;$B14,BE15,IF(AND(ABS(BE15-BE16)&gt;BM$2,ABS(BH15)&gt;BM$2),IF(BH15&gt;0,BG14+BM$2,BG14-BM$2),BE15))</f>
        <v>0.032</v>
      </c>
      <c r="BN15">
        <f>IF(BM15=BE15,0,1)</f>
        <v>0</v>
      </c>
      <c r="BO15" s="1">
        <f>IF($B15&lt;&gt;$B14,BO$2*BM15+(1-BO$2)*AVERAGE(BE15:BE17),BO$2*BM15+(1-BO$2)*BO14)</f>
        <v>-0.25643558360405333</v>
      </c>
      <c r="BP15">
        <f>IF(LEFT(E15,1)="O",1,0)</f>
        <v>0</v>
      </c>
      <c r="BQ15">
        <f>IF(AVERAGE(BK15,AZ15,AO15,AD15)=-99,0,1)</f>
        <v>0</v>
      </c>
      <c r="BR15">
        <f>IF(OR(AVERAGE(BL15,BA15,AP15,AE15)=-99,BQ15=1),0,1)</f>
        <v>1</v>
      </c>
    </row>
    <row r="16" spans="1:70" ht="12.75">
      <c r="A16">
        <v>67435</v>
      </c>
      <c r="B16" t="s">
        <v>40</v>
      </c>
      <c r="C16">
        <v>1</v>
      </c>
      <c r="D16" t="s">
        <v>24</v>
      </c>
      <c r="E16" t="s">
        <v>99</v>
      </c>
      <c r="F16">
        <v>20091003</v>
      </c>
      <c r="G16" t="s">
        <v>88</v>
      </c>
      <c r="H16" t="s">
        <v>84</v>
      </c>
      <c r="I16">
        <v>35.9</v>
      </c>
      <c r="J16">
        <v>87.6</v>
      </c>
      <c r="K16">
        <v>49.04</v>
      </c>
      <c r="L16">
        <v>0.5119</v>
      </c>
      <c r="M16">
        <v>16.17</v>
      </c>
      <c r="N16">
        <v>-0.7224</v>
      </c>
      <c r="O16">
        <v>14.04</v>
      </c>
      <c r="P16">
        <v>-0.8307</v>
      </c>
      <c r="Q16">
        <v>51.7</v>
      </c>
      <c r="R16">
        <v>2.3545</v>
      </c>
      <c r="S16" t="s">
        <v>27</v>
      </c>
      <c r="T16" t="s">
        <v>64</v>
      </c>
      <c r="U16" t="s">
        <v>31</v>
      </c>
      <c r="V16" t="s">
        <v>31</v>
      </c>
      <c r="W16" t="s">
        <v>31</v>
      </c>
      <c r="X16">
        <v>0.5119</v>
      </c>
      <c r="Y16" s="1">
        <f>IF($B16&lt;&gt;$B15,Y$2*X16,Y$2*X16+(1-Y$2)*Y15)</f>
        <v>0.07359078073753605</v>
      </c>
      <c r="Z16" s="1">
        <f>IF($B15&lt;&gt;$B16,Z$2*X16+(1-Z$2)*AVERAGE(X16:X18),IF(AG15=1,AH16,Z$2*X16+(1-Z$2)*Z15))</f>
        <v>0.1109713127703894</v>
      </c>
      <c r="AA16" s="1">
        <f>IF($B16&lt;&gt;$B15,X16-AVERAGE(X16:X18),X16-Z15)</f>
        <v>0.5011608590370134</v>
      </c>
      <c r="AB16" s="1">
        <f>IF(AF16&lt;&gt;X16,AF16,-99)</f>
        <v>-99</v>
      </c>
      <c r="AC16" s="1">
        <f>IF(ABS(X16)&gt;AC$2,X16,-99)</f>
        <v>-99</v>
      </c>
      <c r="AD16" s="1">
        <f>IF(ABS(AA16)&gt;AD$2,AA16,-99)</f>
        <v>-99</v>
      </c>
      <c r="AE16" s="1">
        <f>IF(AND(ABS(AA16)&gt;AE$2,ABS(AA16)&lt;AD$2),AA16,-99)</f>
        <v>-99</v>
      </c>
      <c r="AF16">
        <f>IF($B16&lt;&gt;$B15,X16,IF(AND(ABS(X16-X17)&gt;AF$2,ABS(AA16)&gt;AF$2),IF(AA16&gt;0,Z15+AF$2,Z15-AF$2),X16))</f>
        <v>0.5119</v>
      </c>
      <c r="AG16">
        <f>IF(AF16=X16,0,1)</f>
        <v>0</v>
      </c>
      <c r="AH16" s="1">
        <f>IF($B16&lt;&gt;$B15,AH$2*AF16+(1-AH$2)*AVERAGE(X16:X18),AH$2*AF16+(1-AH$2)*AH15)</f>
        <v>0.1109713127703894</v>
      </c>
      <c r="AI16">
        <v>-0.7224</v>
      </c>
      <c r="AJ16" s="1">
        <f>IF($B16&lt;&gt;$B15,AJ$2*AI16,AJ$2*AI16+(1-AJ$2)*AJ15)</f>
        <v>-0.7704918310748161</v>
      </c>
      <c r="AK16" s="1">
        <f>IF($B15&lt;&gt;$B16,AK$2*AI16+(1-AK$2)*AVERAGE(AI16:AI18),IF(AR15=1,AS16,AK$2*AI16+(1-AK$2)*AK15))</f>
        <v>-0.8098995876713815</v>
      </c>
      <c r="AL16" s="1">
        <f>IF($B16&lt;&gt;$B15,AI16-AVERAGE(AI16:AI18),AI16-AK15)</f>
        <v>0.10937448458922672</v>
      </c>
      <c r="AM16" s="1">
        <f>IF(AQ16&lt;&gt;AI16,AQ16,-99)</f>
        <v>-99</v>
      </c>
      <c r="AN16" s="1">
        <f>IF(ABS(AI16)&gt;AN$2,AI16,-99)</f>
        <v>-99</v>
      </c>
      <c r="AO16" s="1">
        <f>IF(ABS(AL16)&gt;AO$2,AL16,-99)</f>
        <v>-99</v>
      </c>
      <c r="AP16" s="1">
        <f>IF(AND(ABS(AL16)&gt;AP$2,ABS(AL16)&lt;AO$2),AL16,-99)</f>
        <v>-99</v>
      </c>
      <c r="AQ16">
        <f>IF($B16&lt;&gt;$B15,AI16,IF(AND(ABS(AI16-AI17)&gt;AQ$2,ABS(AL16)&gt;AQ$2),IF(AL16&gt;0,AK15+AQ$2,AK15-AQ$2),AI16))</f>
        <v>-0.7224</v>
      </c>
      <c r="AR16">
        <f>IF(AQ16=AI16,0,1)</f>
        <v>0</v>
      </c>
      <c r="AS16" s="1">
        <f>IF($B16&lt;&gt;$B15,AS$2*AQ16+(1-AS$2)*AVERAGE(AI16:AI18),AS$2*AQ16+(1-AS$2)*AS15)</f>
        <v>-0.8098995876713815</v>
      </c>
      <c r="AT16">
        <v>-0.8307</v>
      </c>
      <c r="AU16" s="1">
        <f>IF($B16&lt;&gt;$B15,AU$2*AT16,AU$2*AT16+(1-AU$2)*AU15)</f>
        <v>0.5127094550876161</v>
      </c>
      <c r="AV16" s="1">
        <f>IF($B15&lt;&gt;$B16,AV$2*AT16+(1-AV$2)*AVERAGE(AT16:AT18),IF(BC15=1,BD16,AV$2*AT16+(1-AV$2)*AV15))</f>
        <v>0.3005458406024532</v>
      </c>
      <c r="AW16" s="1">
        <f>IF($B16&lt;&gt;$B15,AT16-AVERAGE(AT16:AT18),AT16-AV15)</f>
        <v>-1.4140573007530666</v>
      </c>
      <c r="AX16" s="1">
        <f>IF(BB16&lt;&gt;AT16,BB16,-99)</f>
        <v>-99</v>
      </c>
      <c r="AY16" s="1">
        <f>IF(ABS(AT16)&gt;AY$2,AT16,-99)</f>
        <v>-99</v>
      </c>
      <c r="AZ16" s="1">
        <f>IF(ABS(AW16)&gt;AZ$2,AW16,-99)</f>
        <v>-99</v>
      </c>
      <c r="BA16" s="1">
        <f>IF(AND(ABS(AW16)&gt;BA$2,ABS(AW16)&lt;AZ$2),AW16,-99)</f>
        <v>-99</v>
      </c>
      <c r="BB16">
        <f>IF($B16&lt;&gt;$B15,AT16,IF(AND(ABS(AT16-AT17)&gt;BB$2,ABS(AW16)&gt;BB$2),IF(AW16&gt;0,AV15+BB$2,AV15-BB$2),AT16))</f>
        <v>-0.8307</v>
      </c>
      <c r="BC16">
        <f>IF(BB16=AT16,0,1)</f>
        <v>0</v>
      </c>
      <c r="BD16" s="1">
        <f>IF($B16&lt;&gt;$B15,BD$2*BB16+(1-BD$2)*AVERAGE(AT16:AT18),BD$2*BB16+(1-BD$2)*BD15)</f>
        <v>0.3005458406024532</v>
      </c>
      <c r="BE16">
        <v>2.3545</v>
      </c>
      <c r="BF16" s="1">
        <f>IF($B16&lt;&gt;$B15,BF$2*BE16,BF$2*BE16+(1-BF$2)*BF15)</f>
        <v>0.260059269793792</v>
      </c>
      <c r="BG16" s="1">
        <f>IF($B15&lt;&gt;$B16,BG$2*BE16+(1-BG$2)*AVERAGE(BE16:BE18),IF(BN15=1,BO16,BG$2*BE16+(1-BG$2)*BG15))</f>
        <v>0.2657515331167573</v>
      </c>
      <c r="BH16" s="1">
        <f>IF($B16&lt;&gt;$B15,BE16-AVERAGE(BE16:BE18),BE16-BG15)</f>
        <v>2.610935583604053</v>
      </c>
      <c r="BI16" s="1">
        <f>IF(BM16&lt;&gt;BE16,BM16,-99)</f>
        <v>-99</v>
      </c>
      <c r="BJ16" s="1">
        <f>IF(ABS(BE16)&gt;BJ$2,BE16,-99)</f>
        <v>2.3545</v>
      </c>
      <c r="BK16" s="1">
        <f>IF(ABS(BH16)&gt;BK$2,BH16,-99)</f>
        <v>2.610935583604053</v>
      </c>
      <c r="BL16" s="1">
        <f>IF(AND(ABS(BH16)&gt;BL$2,ABS(BH16)&lt;BK$2),BH16,-99)</f>
        <v>-99</v>
      </c>
      <c r="BM16">
        <f>IF($B16&lt;&gt;$B15,BE16,IF(AND(ABS(BE16-BE17)&gt;BM$2,ABS(BH16)&gt;BM$2),IF(BH16&gt;0,BG15+BM$2,BG15-BM$2),BE16))</f>
        <v>2.3545</v>
      </c>
      <c r="BN16">
        <f>IF(BM16=BE16,0,1)</f>
        <v>0</v>
      </c>
      <c r="BO16" s="1">
        <f>IF($B16&lt;&gt;$B15,BO$2*BM16+(1-BO$2)*AVERAGE(BE16:BE18),BO$2*BM16+(1-BO$2)*BO15)</f>
        <v>0.2657515331167573</v>
      </c>
      <c r="BP16">
        <f>IF(LEFT(E16,1)="O",1,0)</f>
        <v>1</v>
      </c>
      <c r="BQ16">
        <f>IF(AVERAGE(BK16,AZ16,AO16,AD16)=-99,0,1)</f>
        <v>1</v>
      </c>
      <c r="BR16">
        <f>IF(OR(AVERAGE(BL16,BA16,AP16,AE16)=-99,BQ16=1),0,1)</f>
        <v>0</v>
      </c>
    </row>
    <row r="17" spans="1:70" ht="12.75">
      <c r="A17">
        <v>72785</v>
      </c>
      <c r="B17" t="s">
        <v>40</v>
      </c>
      <c r="C17">
        <v>1</v>
      </c>
      <c r="D17" t="s">
        <v>24</v>
      </c>
      <c r="E17" t="s">
        <v>98</v>
      </c>
      <c r="F17">
        <v>20091101</v>
      </c>
      <c r="G17" t="s">
        <v>89</v>
      </c>
      <c r="H17" t="s">
        <v>84</v>
      </c>
      <c r="I17">
        <v>35.5</v>
      </c>
      <c r="J17">
        <v>72.3</v>
      </c>
      <c r="K17">
        <v>41.54</v>
      </c>
      <c r="L17">
        <v>-0.7593</v>
      </c>
      <c r="M17">
        <v>18.88</v>
      </c>
      <c r="N17">
        <v>-0.379</v>
      </c>
      <c r="O17">
        <v>18.25</v>
      </c>
      <c r="P17">
        <v>0.0737</v>
      </c>
      <c r="Q17">
        <v>36.8</v>
      </c>
      <c r="R17">
        <v>0.7806</v>
      </c>
      <c r="S17">
        <v>20101101</v>
      </c>
      <c r="T17" t="s">
        <v>31</v>
      </c>
      <c r="U17" t="s">
        <v>31</v>
      </c>
      <c r="V17" t="s">
        <v>31</v>
      </c>
      <c r="W17" t="s">
        <v>31</v>
      </c>
      <c r="X17">
        <v>-0.7593</v>
      </c>
      <c r="Y17" s="1">
        <f>IF($B17&lt;&gt;$B16,Y$2*X17,Y$2*X17+(1-Y$2)*Y16)</f>
        <v>-0.09298737540997115</v>
      </c>
      <c r="Z17" s="1">
        <f>IF($B16&lt;&gt;$B17,Z$2*X17+(1-Z$2)*AVERAGE(X17:X19),IF(AG16=1,AH17,Z$2*X17+(1-Z$2)*Z16))</f>
        <v>-0.06308294978368847</v>
      </c>
      <c r="AA17" s="1">
        <f>IF($B17&lt;&gt;$B16,X17-AVERAGE(X17:X19),X17-Z16)</f>
        <v>-0.8702713127703894</v>
      </c>
      <c r="AB17" s="1">
        <f>IF(AF17&lt;&gt;X17,AF17,-99)</f>
        <v>-99</v>
      </c>
      <c r="AC17" s="1">
        <f>IF(ABS(X17)&gt;AC$2,X17,-99)</f>
        <v>-99</v>
      </c>
      <c r="AD17" s="1">
        <f>IF(ABS(AA17)&gt;AD$2,AA17,-99)</f>
        <v>-99</v>
      </c>
      <c r="AE17" s="1">
        <f>IF(AND(ABS(AA17)&gt;AE$2,ABS(AA17)&lt;AD$2),AA17,-99)</f>
        <v>-99</v>
      </c>
      <c r="AF17">
        <f>IF($B17&lt;&gt;$B16,X17,IF(AND(ABS(X17-X18)&gt;AF$2,ABS(AA17)&gt;AF$2),IF(AA17&gt;0,Z16+AF$2,Z16-AF$2),X17))</f>
        <v>-0.7593</v>
      </c>
      <c r="AG17">
        <f>IF(AF17=X17,0,1)</f>
        <v>0</v>
      </c>
      <c r="AH17" s="1">
        <f>IF($B17&lt;&gt;$B16,AH$2*AF17+(1-AH$2)*AVERAGE(X17:X19),AH$2*AF17+(1-AH$2)*AH16)</f>
        <v>-0.06308294978368847</v>
      </c>
      <c r="AI17">
        <v>-0.379</v>
      </c>
      <c r="AJ17" s="1">
        <f>IF($B17&lt;&gt;$B16,AJ$2*AI17,AJ$2*AI17+(1-AJ$2)*AJ16)</f>
        <v>-0.6921934648598529</v>
      </c>
      <c r="AK17" s="1">
        <f>IF($B16&lt;&gt;$B17,AK$2*AI17+(1-AK$2)*AVERAGE(AI17:AI19),IF(AR16=1,AS17,AK$2*AI17+(1-AK$2)*AK16))</f>
        <v>-0.7237196701371053</v>
      </c>
      <c r="AL17" s="1">
        <f>IF($B17&lt;&gt;$B16,AI17-AVERAGE(AI17:AI19),AI17-AK16)</f>
        <v>0.4308995876713815</v>
      </c>
      <c r="AM17" s="1">
        <f>IF(AQ17&lt;&gt;AI17,AQ17,-99)</f>
        <v>-99</v>
      </c>
      <c r="AN17" s="1">
        <f>IF(ABS(AI17)&gt;AN$2,AI17,-99)</f>
        <v>-99</v>
      </c>
      <c r="AO17" s="1">
        <f>IF(ABS(AL17)&gt;AO$2,AL17,-99)</f>
        <v>-99</v>
      </c>
      <c r="AP17" s="1">
        <f>IF(AND(ABS(AL17)&gt;AP$2,ABS(AL17)&lt;AO$2),AL17,-99)</f>
        <v>-99</v>
      </c>
      <c r="AQ17">
        <f>IF($B17&lt;&gt;$B16,AI17,IF(AND(ABS(AI17-AI18)&gt;AQ$2,ABS(AL17)&gt;AQ$2),IF(AL17&gt;0,AK16+AQ$2,AK16-AQ$2),AI17))</f>
        <v>-0.379</v>
      </c>
      <c r="AR17">
        <f>IF(AQ17=AI17,0,1)</f>
        <v>0</v>
      </c>
      <c r="AS17" s="1">
        <f>IF($B17&lt;&gt;$B16,AS$2*AQ17+(1-AS$2)*AVERAGE(AI17:AI19),AS$2*AQ17+(1-AS$2)*AS16)</f>
        <v>-0.7237196701371053</v>
      </c>
      <c r="AT17">
        <v>0.0737</v>
      </c>
      <c r="AU17" s="1">
        <f>IF($B17&lt;&gt;$B16,AU$2*AT17,AU$2*AT17+(1-AU$2)*AU16)</f>
        <v>0.4249075640700929</v>
      </c>
      <c r="AV17" s="1">
        <f>IF($B16&lt;&gt;$B17,AV$2*AT17+(1-AV$2)*AVERAGE(AT17:AT19),IF(BC16=1,BD17,AV$2*AT17+(1-AV$2)*AV16))</f>
        <v>0.2551766724819626</v>
      </c>
      <c r="AW17" s="1">
        <f>IF($B17&lt;&gt;$B16,AT17-AVERAGE(AT17:AT19),AT17-AV16)</f>
        <v>-0.22684584060245322</v>
      </c>
      <c r="AX17" s="1">
        <f>IF(BB17&lt;&gt;AT17,BB17,-99)</f>
        <v>-99</v>
      </c>
      <c r="AY17" s="1">
        <f>IF(ABS(AT17)&gt;AY$2,AT17,-99)</f>
        <v>-99</v>
      </c>
      <c r="AZ17" s="1">
        <f>IF(ABS(AW17)&gt;AZ$2,AW17,-99)</f>
        <v>-99</v>
      </c>
      <c r="BA17" s="1">
        <f>IF(AND(ABS(AW17)&gt;BA$2,ABS(AW17)&lt;AZ$2),AW17,-99)</f>
        <v>-99</v>
      </c>
      <c r="BB17">
        <f>IF($B17&lt;&gt;$B16,AT17,IF(AND(ABS(AT17-AT18)&gt;BB$2,ABS(AW17)&gt;BB$2),IF(AW17&gt;0,AV16+BB$2,AV16-BB$2),AT17))</f>
        <v>0.0737</v>
      </c>
      <c r="BC17">
        <f>IF(BB17=AT17,0,1)</f>
        <v>0</v>
      </c>
      <c r="BD17" s="1">
        <f>IF($B17&lt;&gt;$B16,BD$2*BB17+(1-BD$2)*AVERAGE(AT17:AT19),BD$2*BB17+(1-BD$2)*BD16)</f>
        <v>0.2551766724819626</v>
      </c>
      <c r="BE17">
        <v>0.7806</v>
      </c>
      <c r="BF17" s="1">
        <f>IF($B17&lt;&gt;$B16,BF$2*BE17,BF$2*BE17+(1-BF$2)*BF16)</f>
        <v>0.36416741583503365</v>
      </c>
      <c r="BG17" s="1">
        <f>IF($B16&lt;&gt;$B17,BG$2*BE17+(1-BG$2)*AVERAGE(BE17:BE19),IF(BN16=1,BO17,BG$2*BE17+(1-BG$2)*BG16))</f>
        <v>0.3687212264934059</v>
      </c>
      <c r="BH17" s="1">
        <f>IF($B17&lt;&gt;$B16,BE17-AVERAGE(BE17:BE19),BE17-BG16)</f>
        <v>0.5148484668832427</v>
      </c>
      <c r="BI17" s="1">
        <f>IF(BM17&lt;&gt;BE17,BM17,-99)</f>
        <v>-99</v>
      </c>
      <c r="BJ17" s="1">
        <f>IF(ABS(BE17)&gt;BJ$2,BE17,-99)</f>
        <v>-99</v>
      </c>
      <c r="BK17" s="1">
        <f>IF(ABS(BH17)&gt;BK$2,BH17,-99)</f>
        <v>-99</v>
      </c>
      <c r="BL17" s="1">
        <f>IF(AND(ABS(BH17)&gt;BL$2,ABS(BH17)&lt;BK$2),BH17,-99)</f>
        <v>-99</v>
      </c>
      <c r="BM17">
        <f>IF($B17&lt;&gt;$B16,BE17,IF(AND(ABS(BE17-BE18)&gt;BM$2,ABS(BH17)&gt;BM$2),IF(BH17&gt;0,BG16+BM$2,BG16-BM$2),BE17))</f>
        <v>0.7806</v>
      </c>
      <c r="BN17">
        <f>IF(BM17=BE17,0,1)</f>
        <v>0</v>
      </c>
      <c r="BO17" s="1">
        <f>IF($B17&lt;&gt;$B16,BO$2*BM17+(1-BO$2)*AVERAGE(BE17:BE19),BO$2*BM17+(1-BO$2)*BO16)</f>
        <v>0.3687212264934059</v>
      </c>
      <c r="BP17">
        <f>IF(LEFT(E17,1)="O",1,0)</f>
        <v>0</v>
      </c>
      <c r="BQ17">
        <f>IF(AVERAGE(BK17,AZ17,AO17,AD17)=-99,0,1)</f>
        <v>0</v>
      </c>
      <c r="BR17">
        <f>IF(OR(AVERAGE(BL17,BA17,AP17,AE17)=-99,BQ17=1),0,1)</f>
        <v>0</v>
      </c>
    </row>
    <row r="18" spans="25:67" ht="12.75">
      <c r="Y18" s="1"/>
      <c r="Z18" s="1"/>
      <c r="AA18" s="1"/>
      <c r="AB18" s="1"/>
      <c r="AC18" s="1"/>
      <c r="AD18" s="1"/>
      <c r="AE18" s="1"/>
      <c r="AH18" s="1"/>
      <c r="AJ18" s="1"/>
      <c r="AK18" s="1"/>
      <c r="AL18" s="1"/>
      <c r="AM18" s="1"/>
      <c r="AN18" s="1"/>
      <c r="AO18" s="1"/>
      <c r="AP18" s="1"/>
      <c r="AS18" s="1"/>
      <c r="AU18" s="1"/>
      <c r="AV18" s="1"/>
      <c r="AW18" s="1"/>
      <c r="AX18" s="1"/>
      <c r="AY18" s="1"/>
      <c r="AZ18" s="1"/>
      <c r="BA18" s="1"/>
      <c r="BD18" s="1"/>
      <c r="BF18" s="1"/>
      <c r="BG18" s="1"/>
      <c r="BH18" s="1"/>
      <c r="BI18" s="1"/>
      <c r="BJ18" s="1"/>
      <c r="BK18" s="1"/>
      <c r="BL18" s="1"/>
      <c r="BO18" s="1"/>
    </row>
    <row r="21" ht="12.75">
      <c r="AT21">
        <f>AT15-AT16</f>
        <v>1.3818000000000001</v>
      </c>
    </row>
  </sheetData>
  <conditionalFormatting sqref="AB5:AE18 AM5:AP18 AX5:BA18 BI5:BL18">
    <cfRule type="cellIs" priority="1" dxfId="0" operator="notEqual" stopIfTrue="1">
      <formula>-99</formula>
    </cfRule>
  </conditionalFormatting>
  <conditionalFormatting sqref="AA5:AA18 AL5:AL18 AW5:AW18 BH5:BH18">
    <cfRule type="cellIs" priority="2" dxfId="0" operator="notBetween" stopIfTrue="1">
      <formula>2.066</formula>
      <formula>-2.066</formula>
    </cfRule>
    <cfRule type="cellIs" priority="3" dxfId="1" operator="notBetween" stopIfTrue="1">
      <formula>1.734</formula>
      <formula>-1.734</formula>
    </cfRule>
  </conditionalFormatting>
  <conditionalFormatting sqref="E5:E18">
    <cfRule type="cellIs" priority="4" dxfId="1" operator="equal" stopIfTrue="1">
      <formula>"OC"</formula>
    </cfRule>
    <cfRule type="cellIs" priority="5" dxfId="1" operator="equal" stopIfTrue="1">
      <formula>"OO"</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BQ18"/>
  <sheetViews>
    <sheetView workbookViewId="0" topLeftCell="W1">
      <pane ySplit="4" topLeftCell="BM5" activePane="bottomLeft" state="frozen"/>
      <selection pane="topLeft" activeCell="J1" sqref="J1"/>
      <selection pane="bottomLeft" activeCell="AD2" sqref="AD2"/>
    </sheetView>
  </sheetViews>
  <sheetFormatPr defaultColWidth="9.140625" defaultRowHeight="12.75"/>
  <cols>
    <col min="1" max="1" width="10.7109375" style="0" bestFit="1" customWidth="1"/>
    <col min="2" max="2" width="10.28125" style="0" bestFit="1" customWidth="1"/>
    <col min="3" max="3" width="10.421875" style="0" bestFit="1" customWidth="1"/>
    <col min="4" max="4" width="9.28125" style="0" bestFit="1" customWidth="1"/>
    <col min="5" max="5" width="7.7109375" style="0" bestFit="1" customWidth="1"/>
    <col min="6" max="6" width="11.00390625" style="0" bestFit="1" customWidth="1"/>
    <col min="7" max="7" width="10.421875" style="0" bestFit="1" customWidth="1"/>
    <col min="8" max="8" width="8.00390625" style="0" bestFit="1" customWidth="1"/>
    <col min="9" max="10" width="10.140625" style="0" bestFit="1" customWidth="1"/>
    <col min="11" max="11" width="8.00390625" style="0" bestFit="1" customWidth="1"/>
    <col min="12" max="12" width="8.00390625" style="0" customWidth="1"/>
    <col min="13" max="13" width="7.7109375" style="0" bestFit="1" customWidth="1"/>
    <col min="14" max="14" width="8.00390625" style="0" bestFit="1" customWidth="1"/>
    <col min="15" max="15" width="8.28125" style="0" bestFit="1" customWidth="1"/>
    <col min="16" max="16" width="8.7109375" style="0" bestFit="1" customWidth="1"/>
    <col min="17" max="17" width="7.57421875" style="0" bestFit="1" customWidth="1"/>
    <col min="18" max="18" width="7.8515625" style="0" bestFit="1" customWidth="1"/>
    <col min="19" max="19" width="11.140625" style="0" bestFit="1" customWidth="1"/>
    <col min="20" max="20" width="10.28125" style="0" bestFit="1" customWidth="1"/>
    <col min="21" max="21" width="9.28125" style="0" bestFit="1" customWidth="1"/>
    <col min="23" max="23" width="10.140625" style="0" bestFit="1" customWidth="1"/>
  </cols>
  <sheetData>
    <row r="1" spans="30:69" ht="12.75">
      <c r="AD1" s="6">
        <f>NORMINV(0.975,0,1)</f>
        <v>1.959963984540054</v>
      </c>
      <c r="AE1" s="6">
        <f>NORMINV(0.95,0,1)</f>
        <v>1.6448536269514724</v>
      </c>
      <c r="BP1">
        <f>SUM(BP5:BP18)</f>
        <v>2</v>
      </c>
      <c r="BQ1">
        <f>SUM(BQ5:BQ18)</f>
        <v>3</v>
      </c>
    </row>
    <row r="2" spans="25:67" ht="12.75">
      <c r="Y2" s="3">
        <v>0.3</v>
      </c>
      <c r="Z2" s="3">
        <v>0.3</v>
      </c>
      <c r="AC2" s="4">
        <v>2</v>
      </c>
      <c r="AD2" s="3">
        <f>ROUND(AD1*SQRT(1+Z2/(2-Z2)),3)</f>
        <v>2.126</v>
      </c>
      <c r="AE2" s="3">
        <f>ROUND(AE1*SQRT(1+Z2/(2-Z2)),3)</f>
        <v>1.784</v>
      </c>
      <c r="AF2" s="3">
        <f>AD2</f>
        <v>2.126</v>
      </c>
      <c r="AH2" s="3">
        <v>0.2</v>
      </c>
      <c r="AJ2" s="2">
        <f>Y2</f>
        <v>0.3</v>
      </c>
      <c r="AK2" s="2">
        <f>Z2</f>
        <v>0.3</v>
      </c>
      <c r="AN2" s="2">
        <f>AC2</f>
        <v>2</v>
      </c>
      <c r="AO2" s="2">
        <f>AD2</f>
        <v>2.126</v>
      </c>
      <c r="AP2" s="2">
        <f>AE2</f>
        <v>1.784</v>
      </c>
      <c r="AQ2" s="2">
        <f>AF2</f>
        <v>2.126</v>
      </c>
      <c r="AS2" s="2">
        <f>AH2</f>
        <v>0.2</v>
      </c>
      <c r="AU2" s="2">
        <f>AJ2</f>
        <v>0.3</v>
      </c>
      <c r="AV2" s="2">
        <f>AK2</f>
        <v>0.3</v>
      </c>
      <c r="AY2" s="2">
        <f>AN2</f>
        <v>2</v>
      </c>
      <c r="AZ2" s="2">
        <f>AO2</f>
        <v>2.126</v>
      </c>
      <c r="BA2" s="2">
        <f>AP2</f>
        <v>1.784</v>
      </c>
      <c r="BB2" s="2">
        <f>AQ2</f>
        <v>2.126</v>
      </c>
      <c r="BD2" s="2">
        <f>AS2</f>
        <v>0.2</v>
      </c>
      <c r="BF2" s="2">
        <f>AU2</f>
        <v>0.3</v>
      </c>
      <c r="BG2" s="2">
        <f>AV2</f>
        <v>0.3</v>
      </c>
      <c r="BJ2" s="2">
        <f>AY2</f>
        <v>2</v>
      </c>
      <c r="BK2" s="2">
        <f>AZ2</f>
        <v>2.126</v>
      </c>
      <c r="BL2" s="2">
        <f>BA2</f>
        <v>1.784</v>
      </c>
      <c r="BM2" s="2">
        <f>BB2</f>
        <v>2.126</v>
      </c>
      <c r="BO2" s="2">
        <f>BD2</f>
        <v>0.2</v>
      </c>
    </row>
    <row r="4" spans="1:69" ht="39">
      <c r="A4" s="5" t="s">
        <v>0</v>
      </c>
      <c r="B4" s="5" t="s">
        <v>1</v>
      </c>
      <c r="C4" s="5" t="s">
        <v>2</v>
      </c>
      <c r="D4" s="5" t="s">
        <v>3</v>
      </c>
      <c r="E4" s="5" t="s">
        <v>4</v>
      </c>
      <c r="F4" s="5" t="s">
        <v>5</v>
      </c>
      <c r="G4" s="5" t="s">
        <v>6</v>
      </c>
      <c r="H4" s="5" t="s">
        <v>7</v>
      </c>
      <c r="I4" s="5" t="s">
        <v>8</v>
      </c>
      <c r="J4" s="5" t="s">
        <v>9</v>
      </c>
      <c r="K4" s="5" t="s">
        <v>10</v>
      </c>
      <c r="L4" s="5" t="s">
        <v>11</v>
      </c>
      <c r="M4" s="5" t="s">
        <v>12</v>
      </c>
      <c r="N4" s="5" t="s">
        <v>13</v>
      </c>
      <c r="O4" s="5" t="s">
        <v>14</v>
      </c>
      <c r="P4" s="5" t="s">
        <v>15</v>
      </c>
      <c r="Q4" s="5" t="s">
        <v>16</v>
      </c>
      <c r="R4" s="5" t="s">
        <v>17</v>
      </c>
      <c r="S4" s="5" t="s">
        <v>18</v>
      </c>
      <c r="T4" s="5" t="s">
        <v>19</v>
      </c>
      <c r="U4" s="5" t="s">
        <v>20</v>
      </c>
      <c r="V4" s="5" t="s">
        <v>21</v>
      </c>
      <c r="W4" s="5" t="s">
        <v>22</v>
      </c>
      <c r="X4" s="5" t="s">
        <v>11</v>
      </c>
      <c r="Y4" s="5" t="s">
        <v>90</v>
      </c>
      <c r="Z4" s="5" t="s">
        <v>91</v>
      </c>
      <c r="AA4" s="5" t="s">
        <v>93</v>
      </c>
      <c r="AB4" s="5" t="s">
        <v>92</v>
      </c>
      <c r="AC4" s="5" t="s">
        <v>100</v>
      </c>
      <c r="AD4" s="5" t="s">
        <v>101</v>
      </c>
      <c r="AE4" s="5" t="s">
        <v>102</v>
      </c>
      <c r="AF4" s="5" t="s">
        <v>92</v>
      </c>
      <c r="AG4" s="5" t="s">
        <v>95</v>
      </c>
      <c r="AH4" s="5" t="s">
        <v>94</v>
      </c>
      <c r="AI4" s="5" t="s">
        <v>13</v>
      </c>
      <c r="AJ4" s="5" t="s">
        <v>121</v>
      </c>
      <c r="AK4" s="5" t="s">
        <v>122</v>
      </c>
      <c r="AL4" s="5" t="s">
        <v>123</v>
      </c>
      <c r="AM4" s="5" t="s">
        <v>124</v>
      </c>
      <c r="AN4" s="5" t="s">
        <v>125</v>
      </c>
      <c r="AO4" s="5" t="s">
        <v>126</v>
      </c>
      <c r="AP4" s="5" t="s">
        <v>127</v>
      </c>
      <c r="AQ4" s="5" t="s">
        <v>124</v>
      </c>
      <c r="AR4" s="5" t="s">
        <v>95</v>
      </c>
      <c r="AS4" s="5" t="s">
        <v>128</v>
      </c>
      <c r="AT4" s="5" t="s">
        <v>15</v>
      </c>
      <c r="AU4" s="5" t="s">
        <v>105</v>
      </c>
      <c r="AV4" s="5" t="s">
        <v>106</v>
      </c>
      <c r="AW4" s="5" t="s">
        <v>107</v>
      </c>
      <c r="AX4" s="5" t="s">
        <v>108</v>
      </c>
      <c r="AY4" s="5" t="s">
        <v>109</v>
      </c>
      <c r="AZ4" s="5" t="s">
        <v>110</v>
      </c>
      <c r="BA4" s="5" t="s">
        <v>111</v>
      </c>
      <c r="BB4" s="5" t="s">
        <v>108</v>
      </c>
      <c r="BC4" s="5" t="s">
        <v>95</v>
      </c>
      <c r="BD4" s="5" t="s">
        <v>112</v>
      </c>
      <c r="BE4" s="5" t="s">
        <v>17</v>
      </c>
      <c r="BF4" s="5" t="s">
        <v>113</v>
      </c>
      <c r="BG4" s="5" t="s">
        <v>114</v>
      </c>
      <c r="BH4" s="5" t="s">
        <v>115</v>
      </c>
      <c r="BI4" s="5" t="s">
        <v>116</v>
      </c>
      <c r="BJ4" s="5" t="s">
        <v>117</v>
      </c>
      <c r="BK4" s="5" t="s">
        <v>118</v>
      </c>
      <c r="BL4" s="5" t="s">
        <v>119</v>
      </c>
      <c r="BM4" s="5" t="s">
        <v>116</v>
      </c>
      <c r="BN4" s="5" t="s">
        <v>95</v>
      </c>
      <c r="BO4" s="5" t="s">
        <v>120</v>
      </c>
      <c r="BP4" s="5" t="s">
        <v>103</v>
      </c>
      <c r="BQ4" s="5" t="s">
        <v>104</v>
      </c>
    </row>
    <row r="5" spans="25:67" ht="12.75">
      <c r="Y5" s="1"/>
      <c r="Z5" s="1"/>
      <c r="AA5" s="1"/>
      <c r="AB5" s="1"/>
      <c r="AC5" s="1"/>
      <c r="AD5" s="1"/>
      <c r="AE5" s="1"/>
      <c r="AH5" s="1"/>
      <c r="AJ5" s="1"/>
      <c r="AK5" s="1"/>
      <c r="AL5" s="1"/>
      <c r="AM5" s="1"/>
      <c r="AN5" s="1"/>
      <c r="AO5" s="1"/>
      <c r="AP5" s="1"/>
      <c r="AS5" s="1"/>
      <c r="AU5" s="1"/>
      <c r="AV5" s="1"/>
      <c r="AW5" s="1"/>
      <c r="AX5" s="1"/>
      <c r="AY5" s="1"/>
      <c r="AZ5" s="1"/>
      <c r="BA5" s="1"/>
      <c r="BD5" s="1"/>
      <c r="BF5" s="1"/>
      <c r="BG5" s="1"/>
      <c r="BH5" s="1"/>
      <c r="BI5" s="1"/>
      <c r="BJ5" s="1"/>
      <c r="BK5" s="1"/>
      <c r="BL5" s="1"/>
      <c r="BO5" s="1"/>
    </row>
    <row r="6" spans="1:69" ht="12.75">
      <c r="A6">
        <v>55738</v>
      </c>
      <c r="B6" t="s">
        <v>40</v>
      </c>
      <c r="C6">
        <v>2</v>
      </c>
      <c r="D6" t="s">
        <v>24</v>
      </c>
      <c r="E6" t="s">
        <v>96</v>
      </c>
      <c r="F6">
        <v>20050605</v>
      </c>
      <c r="G6" t="s">
        <v>41</v>
      </c>
      <c r="H6" t="s">
        <v>33</v>
      </c>
      <c r="I6">
        <v>32.6</v>
      </c>
      <c r="J6">
        <v>62.1</v>
      </c>
      <c r="K6">
        <v>51.83</v>
      </c>
      <c r="L6">
        <v>0.8962</v>
      </c>
      <c r="M6">
        <v>17</v>
      </c>
      <c r="N6">
        <v>-1.0527</v>
      </c>
      <c r="O6">
        <v>13.96</v>
      </c>
      <c r="P6">
        <v>-1.2613</v>
      </c>
      <c r="Q6">
        <v>29.5</v>
      </c>
      <c r="R6">
        <v>-0.4151</v>
      </c>
      <c r="S6" t="s">
        <v>27</v>
      </c>
      <c r="T6" t="s">
        <v>28</v>
      </c>
      <c r="U6" t="s">
        <v>29</v>
      </c>
      <c r="V6" t="s">
        <v>30</v>
      </c>
      <c r="W6" t="s">
        <v>31</v>
      </c>
      <c r="X6">
        <v>0.8962</v>
      </c>
      <c r="Y6" s="1">
        <f aca="true" t="shared" si="0" ref="Y6:Y18">IF($B6&lt;&gt;$B5,Y$2*X6,Y$2*X6+(1-Y$2)*Y5)</f>
        <v>0.26886</v>
      </c>
      <c r="Z6" s="1">
        <f aca="true" t="shared" si="1" ref="Z6:Z18">IF($B5&lt;&gt;$B6,Z$2*X6+(1-Z$2)*AVERAGE(X6:X8),IF(AG5=1,AH6,Z$2*X6+(1-Z$2)*Z5))</f>
        <v>0.5734766666666666</v>
      </c>
      <c r="AA6" s="1">
        <f aca="true" t="shared" si="2" ref="AA6:AA18">IF($B6&lt;&gt;$B5,X6-AVERAGE(X6:X8),X6-Z5)</f>
        <v>0.46103333333333335</v>
      </c>
      <c r="AB6" s="1">
        <f aca="true" t="shared" si="3" ref="AB6:AB18">IF(AF6&lt;&gt;X6,AF6,-99)</f>
        <v>-99</v>
      </c>
      <c r="AC6" s="1">
        <f aca="true" t="shared" si="4" ref="AC6:AC18">IF(ABS(X6)&gt;AC$2,X6,-99)</f>
        <v>-99</v>
      </c>
      <c r="AD6" s="1">
        <f aca="true" t="shared" si="5" ref="AD6:AD18">IF(ABS(AA6)&gt;AD$2,AA6,-99)</f>
        <v>-99</v>
      </c>
      <c r="AE6" s="1">
        <f aca="true" t="shared" si="6" ref="AE6:AE18">IF(AND(ABS(AA6)&gt;AE$2,ABS(AA6)&lt;AD$2),AA6,-99)</f>
        <v>-99</v>
      </c>
      <c r="AF6">
        <f aca="true" t="shared" si="7" ref="AF6:AF18">IF($B6&lt;&gt;$B5,X6,IF(AND(ABS(X6-X7)&gt;AF$2,ABS(AA6)&gt;AF$2),IF(AA6&gt;0,Z5+AF$2,Z5-AF$2),X6))</f>
        <v>0.8962</v>
      </c>
      <c r="AG6">
        <f aca="true" t="shared" si="8" ref="AG6:AG18">IF(AF6=X6,0,1)</f>
        <v>0</v>
      </c>
      <c r="AH6" s="1">
        <f aca="true" t="shared" si="9" ref="AH6:AH18">IF($B6&lt;&gt;$B5,AH$2*AF6+(1-AH$2)*AVERAGE(X6:X8),AH$2*AF6+(1-AH$2)*AH5)</f>
        <v>0.5273733333333334</v>
      </c>
      <c r="AI6">
        <v>-1.0527</v>
      </c>
      <c r="AJ6" s="1">
        <f aca="true" t="shared" si="10" ref="AJ6:AJ18">IF($B6&lt;&gt;$B5,AJ$2*AI6,AJ$2*AI6+(1-AJ$2)*AJ5)</f>
        <v>-0.31581</v>
      </c>
      <c r="AK6" s="1">
        <f aca="true" t="shared" si="11" ref="AK6:AK18">IF($B5&lt;&gt;$B6,AK$2*AI6+(1-AK$2)*AVERAGE(AI6:AI8),IF(AR5=1,AS6,AK$2*AI6+(1-AK$2)*AK5))</f>
        <v>-0.6369466666666665</v>
      </c>
      <c r="AL6" s="1">
        <f aca="true" t="shared" si="12" ref="AL6:AL18">IF($B6&lt;&gt;$B5,AI6-AVERAGE(AI6:AI8),AI6-AK5)</f>
        <v>-0.5939333333333334</v>
      </c>
      <c r="AM6" s="1">
        <f aca="true" t="shared" si="13" ref="AM6:AM18">IF(AQ6&lt;&gt;AI6,AQ6,-99)</f>
        <v>-99</v>
      </c>
      <c r="AN6" s="1">
        <f aca="true" t="shared" si="14" ref="AN6:AN18">IF(ABS(AI6)&gt;AN$2,AI6,-99)</f>
        <v>-99</v>
      </c>
      <c r="AO6" s="1">
        <f aca="true" t="shared" si="15" ref="AO6:AO18">IF(ABS(AL6)&gt;AO$2,AL6,-99)</f>
        <v>-99</v>
      </c>
      <c r="AP6" s="1">
        <f aca="true" t="shared" si="16" ref="AP6:AP18">IF(AND(ABS(AL6)&gt;AP$2,ABS(AL6)&lt;AO$2),AL6,-99)</f>
        <v>-99</v>
      </c>
      <c r="AQ6">
        <f aca="true" t="shared" si="17" ref="AQ6:AQ18">IF($B6&lt;&gt;$B5,AI6,IF(AND(ABS(AI6-AI7)&gt;AQ$2,ABS(AL6)&gt;AQ$2),IF(AL6&gt;0,AK5+AQ$2,AK5-AQ$2),AI6))</f>
        <v>-1.0527</v>
      </c>
      <c r="AR6">
        <f aca="true" t="shared" si="18" ref="AR6:AR18">IF(AQ6=AI6,0,1)</f>
        <v>0</v>
      </c>
      <c r="AS6" s="1">
        <f aca="true" t="shared" si="19" ref="AS6:AS18">IF($B6&lt;&gt;$B5,AS$2*AQ6+(1-AS$2)*AVERAGE(AI6:AI8),AS$2*AQ6+(1-AS$2)*AS5)</f>
        <v>-0.5775533333333334</v>
      </c>
      <c r="AT6">
        <v>-1.2613</v>
      </c>
      <c r="AU6" s="1">
        <f aca="true" t="shared" si="20" ref="AU6:AU18">IF($B6&lt;&gt;$B5,AU$2*AT6,AU$2*AT6+(1-AU$2)*AU5)</f>
        <v>-0.37839</v>
      </c>
      <c r="AV6" s="1">
        <f aca="true" t="shared" si="21" ref="AV6:AV18">IF($B5&lt;&gt;$B6,AV$2*AT6+(1-AV$2)*AVERAGE(AT6:AT8),IF(BC5=1,BD6,AV$2*AT6+(1-AV$2)*AV5))</f>
        <v>-1.2710066666666666</v>
      </c>
      <c r="AW6" s="1">
        <f aca="true" t="shared" si="22" ref="AW6:AW18">IF($B6&lt;&gt;$B5,AT6-AVERAGE(AT6:AT8),AT6-AV5)</f>
        <v>0.013866666666666472</v>
      </c>
      <c r="AX6" s="1">
        <f aca="true" t="shared" si="23" ref="AX6:AX18">IF(BB6&lt;&gt;AT6,BB6,-99)</f>
        <v>-99</v>
      </c>
      <c r="AY6" s="1">
        <f aca="true" t="shared" si="24" ref="AY6:AY18">IF(ABS(AT6)&gt;AY$2,AT6,-99)</f>
        <v>-99</v>
      </c>
      <c r="AZ6" s="1">
        <f aca="true" t="shared" si="25" ref="AZ6:AZ18">IF(ABS(AW6)&gt;AZ$2,AW6,-99)</f>
        <v>-99</v>
      </c>
      <c r="BA6" s="1">
        <f aca="true" t="shared" si="26" ref="BA6:BA18">IF(AND(ABS(AW6)&gt;BA$2,ABS(AW6)&lt;AZ$2),AW6,-99)</f>
        <v>-99</v>
      </c>
      <c r="BB6">
        <f aca="true" t="shared" si="27" ref="BB6:BB18">IF($B6&lt;&gt;$B5,AT6,IF(AND(ABS(AT6-AT7)&gt;BB$2,ABS(AW6)&gt;BB$2),IF(AW6&gt;0,AV5+BB$2,AV5-BB$2),AT6))</f>
        <v>-1.2613</v>
      </c>
      <c r="BC6">
        <f aca="true" t="shared" si="28" ref="BC6:BC18">IF(BB6=AT6,0,1)</f>
        <v>0</v>
      </c>
      <c r="BD6" s="1">
        <f aca="true" t="shared" si="29" ref="BD6:BD18">IF($B6&lt;&gt;$B5,BD$2*BB6+(1-BD$2)*AVERAGE(AT6:AT8),BD$2*BB6+(1-BD$2)*BD5)</f>
        <v>-1.2723933333333335</v>
      </c>
      <c r="BE6">
        <v>-0.4151</v>
      </c>
      <c r="BF6" s="1">
        <f aca="true" t="shared" si="30" ref="BF6:BF18">IF($B6&lt;&gt;$B5,BF$2*BE6,BF$2*BE6+(1-BF$2)*BF5)</f>
        <v>-0.12453</v>
      </c>
      <c r="BG6" s="1">
        <f aca="true" t="shared" si="31" ref="BG6:BG18">IF($B5&lt;&gt;$B6,BG$2*BE6+(1-BG$2)*AVERAGE(BE6:BE8),IF(BN5=1,BO6,BG$2*BE6+(1-BG$2)*BG5))</f>
        <v>-0.07814333333333334</v>
      </c>
      <c r="BH6" s="1">
        <f aca="true" t="shared" si="32" ref="BH6:BH18">IF($B6&lt;&gt;$B5,BE6-AVERAGE(BE6:BE8),BE6-BG5)</f>
        <v>-0.48136666666666666</v>
      </c>
      <c r="BI6" s="1">
        <f aca="true" t="shared" si="33" ref="BI6:BI18">IF(BM6&lt;&gt;BE6,BM6,-99)</f>
        <v>-99</v>
      </c>
      <c r="BJ6" s="1">
        <f aca="true" t="shared" si="34" ref="BJ6:BJ18">IF(ABS(BE6)&gt;BJ$2,BE6,-99)</f>
        <v>-99</v>
      </c>
      <c r="BK6" s="1">
        <f aca="true" t="shared" si="35" ref="BK6:BK18">IF(ABS(BH6)&gt;BK$2,BH6,-99)</f>
        <v>-99</v>
      </c>
      <c r="BL6" s="1">
        <f aca="true" t="shared" si="36" ref="BL6:BL18">IF(AND(ABS(BH6)&gt;BL$2,ABS(BH6)&lt;BK$2),BH6,-99)</f>
        <v>-99</v>
      </c>
      <c r="BM6">
        <f aca="true" t="shared" si="37" ref="BM6:BM18">IF($B6&lt;&gt;$B5,BE6,IF(AND(ABS(BE6-BE7)&gt;BM$2,ABS(BH6)&gt;BM$2),IF(BH6&gt;0,BG5+BM$2,BG5-BM$2),BE6))</f>
        <v>-0.4151</v>
      </c>
      <c r="BN6">
        <f aca="true" t="shared" si="38" ref="BN6:BN18">IF(BM6=BE6,0,1)</f>
        <v>0</v>
      </c>
      <c r="BO6" s="1">
        <f aca="true" t="shared" si="39" ref="BO6:BO18">IF($B6&lt;&gt;$B5,BO$2*BM6+(1-BO$2)*AVERAGE(BE6:BE8),BO$2*BM6+(1-BO$2)*BO5)</f>
        <v>-0.03000666666666668</v>
      </c>
      <c r="BP6">
        <f aca="true" t="shared" si="40" ref="BP6:BP18">IF(LEFT(E6,1)="O",1,0)</f>
        <v>0</v>
      </c>
      <c r="BQ6">
        <f aca="true" t="shared" si="41" ref="BQ6:BQ18">IF(AVERAGE(BK6,AZ6,AO6,AD6)=-99,0,1)</f>
        <v>0</v>
      </c>
    </row>
    <row r="7" spans="1:69" ht="12.75">
      <c r="A7">
        <v>56126</v>
      </c>
      <c r="B7" t="s">
        <v>40</v>
      </c>
      <c r="C7">
        <v>3</v>
      </c>
      <c r="D7" t="s">
        <v>24</v>
      </c>
      <c r="E7" t="s">
        <v>96</v>
      </c>
      <c r="F7">
        <v>20050621</v>
      </c>
      <c r="G7" t="s">
        <v>44</v>
      </c>
      <c r="H7" t="s">
        <v>39</v>
      </c>
      <c r="I7">
        <v>42.6</v>
      </c>
      <c r="J7">
        <v>59.4</v>
      </c>
      <c r="K7">
        <v>42.75</v>
      </c>
      <c r="L7">
        <v>-0.3454</v>
      </c>
      <c r="M7">
        <v>24.21</v>
      </c>
      <c r="N7">
        <v>0.0983</v>
      </c>
      <c r="O7">
        <v>9.38</v>
      </c>
      <c r="P7">
        <v>-1.4441</v>
      </c>
      <c r="Q7">
        <v>16.8</v>
      </c>
      <c r="R7">
        <v>-0.5331</v>
      </c>
      <c r="S7" t="s">
        <v>27</v>
      </c>
      <c r="T7" t="s">
        <v>28</v>
      </c>
      <c r="U7" t="s">
        <v>29</v>
      </c>
      <c r="V7" t="s">
        <v>30</v>
      </c>
      <c r="W7" t="s">
        <v>45</v>
      </c>
      <c r="X7">
        <v>-0.3454</v>
      </c>
      <c r="Y7" s="1">
        <f t="shared" si="0"/>
        <v>0.08458199999999999</v>
      </c>
      <c r="Z7" s="1">
        <f t="shared" si="1"/>
        <v>0.29781366666666664</v>
      </c>
      <c r="AA7" s="1">
        <f t="shared" si="2"/>
        <v>-0.9188766666666666</v>
      </c>
      <c r="AB7" s="1">
        <f t="shared" si="3"/>
        <v>-99</v>
      </c>
      <c r="AC7" s="1">
        <f t="shared" si="4"/>
        <v>-99</v>
      </c>
      <c r="AD7" s="1">
        <f t="shared" si="5"/>
        <v>-99</v>
      </c>
      <c r="AE7" s="1">
        <f t="shared" si="6"/>
        <v>-99</v>
      </c>
      <c r="AF7">
        <f t="shared" si="7"/>
        <v>-0.3454</v>
      </c>
      <c r="AG7">
        <f t="shared" si="8"/>
        <v>0</v>
      </c>
      <c r="AH7" s="1">
        <f t="shared" si="9"/>
        <v>0.3528186666666667</v>
      </c>
      <c r="AI7">
        <v>0.0983</v>
      </c>
      <c r="AJ7" s="1">
        <f t="shared" si="10"/>
        <v>-0.19157699999999997</v>
      </c>
      <c r="AK7" s="1">
        <f t="shared" si="11"/>
        <v>-0.41637266666666656</v>
      </c>
      <c r="AL7" s="1">
        <f t="shared" si="12"/>
        <v>0.7352466666666666</v>
      </c>
      <c r="AM7" s="1">
        <f t="shared" si="13"/>
        <v>-99</v>
      </c>
      <c r="AN7" s="1">
        <f t="shared" si="14"/>
        <v>-99</v>
      </c>
      <c r="AO7" s="1">
        <f t="shared" si="15"/>
        <v>-99</v>
      </c>
      <c r="AP7" s="1">
        <f t="shared" si="16"/>
        <v>-99</v>
      </c>
      <c r="AQ7">
        <f t="shared" si="17"/>
        <v>0.0983</v>
      </c>
      <c r="AR7">
        <f t="shared" si="18"/>
        <v>0</v>
      </c>
      <c r="AS7" s="1">
        <f t="shared" si="19"/>
        <v>-0.4423826666666667</v>
      </c>
      <c r="AT7">
        <v>-1.4441</v>
      </c>
      <c r="AU7" s="1">
        <f t="shared" si="20"/>
        <v>-0.6981029999999999</v>
      </c>
      <c r="AV7" s="1">
        <f t="shared" si="21"/>
        <v>-1.3229346666666666</v>
      </c>
      <c r="AW7" s="1">
        <f t="shared" si="22"/>
        <v>-0.17309333333333332</v>
      </c>
      <c r="AX7" s="1">
        <f t="shared" si="23"/>
        <v>-99</v>
      </c>
      <c r="AY7" s="1">
        <f t="shared" si="24"/>
        <v>-99</v>
      </c>
      <c r="AZ7" s="1">
        <f t="shared" si="25"/>
        <v>-99</v>
      </c>
      <c r="BA7" s="1">
        <f t="shared" si="26"/>
        <v>-99</v>
      </c>
      <c r="BB7">
        <f t="shared" si="27"/>
        <v>-1.4441</v>
      </c>
      <c r="BC7">
        <f t="shared" si="28"/>
        <v>0</v>
      </c>
      <c r="BD7" s="1">
        <f t="shared" si="29"/>
        <v>-1.3067346666666668</v>
      </c>
      <c r="BE7">
        <v>-0.5331</v>
      </c>
      <c r="BF7" s="1">
        <f t="shared" si="30"/>
        <v>-0.247101</v>
      </c>
      <c r="BG7" s="1">
        <f t="shared" si="31"/>
        <v>-0.2146303333333333</v>
      </c>
      <c r="BH7" s="1">
        <f t="shared" si="32"/>
        <v>-0.4549566666666667</v>
      </c>
      <c r="BI7" s="1">
        <f t="shared" si="33"/>
        <v>-99</v>
      </c>
      <c r="BJ7" s="1">
        <f t="shared" si="34"/>
        <v>-99</v>
      </c>
      <c r="BK7" s="1">
        <f t="shared" si="35"/>
        <v>-99</v>
      </c>
      <c r="BL7" s="1">
        <f t="shared" si="36"/>
        <v>-99</v>
      </c>
      <c r="BM7">
        <f t="shared" si="37"/>
        <v>-0.5331</v>
      </c>
      <c r="BN7">
        <f t="shared" si="38"/>
        <v>0</v>
      </c>
      <c r="BO7" s="1">
        <f t="shared" si="39"/>
        <v>-0.13062533333333334</v>
      </c>
      <c r="BP7">
        <f t="shared" si="40"/>
        <v>0</v>
      </c>
      <c r="BQ7">
        <f t="shared" si="41"/>
        <v>0</v>
      </c>
    </row>
    <row r="8" spans="1:69" ht="12.75">
      <c r="A8">
        <v>56269</v>
      </c>
      <c r="B8" t="s">
        <v>40</v>
      </c>
      <c r="C8">
        <v>2</v>
      </c>
      <c r="D8" t="s">
        <v>24</v>
      </c>
      <c r="E8" t="s">
        <v>96</v>
      </c>
      <c r="F8">
        <v>20050719</v>
      </c>
      <c r="G8" t="s">
        <v>53</v>
      </c>
      <c r="H8" t="s">
        <v>54</v>
      </c>
      <c r="I8">
        <v>39.2</v>
      </c>
      <c r="J8">
        <v>91.2</v>
      </c>
      <c r="K8">
        <v>50.41</v>
      </c>
      <c r="L8">
        <v>0.7547</v>
      </c>
      <c r="M8">
        <v>20.83</v>
      </c>
      <c r="N8">
        <v>-0.4219</v>
      </c>
      <c r="O8">
        <v>7</v>
      </c>
      <c r="P8">
        <v>-1.1201</v>
      </c>
      <c r="Q8">
        <v>52</v>
      </c>
      <c r="R8">
        <v>1.147</v>
      </c>
      <c r="S8" t="s">
        <v>27</v>
      </c>
      <c r="T8" t="s">
        <v>47</v>
      </c>
      <c r="U8" t="s">
        <v>29</v>
      </c>
      <c r="V8" t="s">
        <v>30</v>
      </c>
      <c r="W8" t="s">
        <v>31</v>
      </c>
      <c r="X8">
        <v>0.7547</v>
      </c>
      <c r="Y8" s="1">
        <f t="shared" si="0"/>
        <v>0.28561739999999997</v>
      </c>
      <c r="Z8" s="1">
        <f t="shared" si="1"/>
        <v>0.4348795666666666</v>
      </c>
      <c r="AA8" s="1">
        <f t="shared" si="2"/>
        <v>0.4568863333333334</v>
      </c>
      <c r="AB8" s="1">
        <f t="shared" si="3"/>
        <v>-99</v>
      </c>
      <c r="AC8" s="1">
        <f t="shared" si="4"/>
        <v>-99</v>
      </c>
      <c r="AD8" s="1">
        <f t="shared" si="5"/>
        <v>-99</v>
      </c>
      <c r="AE8" s="1">
        <f t="shared" si="6"/>
        <v>-99</v>
      </c>
      <c r="AF8">
        <f t="shared" si="7"/>
        <v>0.7547</v>
      </c>
      <c r="AG8">
        <f t="shared" si="8"/>
        <v>0</v>
      </c>
      <c r="AH8" s="1">
        <f t="shared" si="9"/>
        <v>0.4331949333333334</v>
      </c>
      <c r="AI8">
        <v>-0.4219</v>
      </c>
      <c r="AJ8" s="1">
        <f t="shared" si="10"/>
        <v>-0.26067389999999996</v>
      </c>
      <c r="AK8" s="1">
        <f t="shared" si="11"/>
        <v>-0.41803086666666656</v>
      </c>
      <c r="AL8" s="1">
        <f t="shared" si="12"/>
        <v>-0.00552733333333344</v>
      </c>
      <c r="AM8" s="1">
        <f t="shared" si="13"/>
        <v>-99</v>
      </c>
      <c r="AN8" s="1">
        <f t="shared" si="14"/>
        <v>-99</v>
      </c>
      <c r="AO8" s="1">
        <f t="shared" si="15"/>
        <v>-99</v>
      </c>
      <c r="AP8" s="1">
        <f t="shared" si="16"/>
        <v>-99</v>
      </c>
      <c r="AQ8">
        <f t="shared" si="17"/>
        <v>-0.4219</v>
      </c>
      <c r="AR8">
        <f t="shared" si="18"/>
        <v>0</v>
      </c>
      <c r="AS8" s="1">
        <f t="shared" si="19"/>
        <v>-0.4382861333333334</v>
      </c>
      <c r="AT8">
        <v>-1.1201</v>
      </c>
      <c r="AU8" s="1">
        <f t="shared" si="20"/>
        <v>-0.8247020999999999</v>
      </c>
      <c r="AV8" s="1">
        <f t="shared" si="21"/>
        <v>-1.2620842666666665</v>
      </c>
      <c r="AW8" s="1">
        <f t="shared" si="22"/>
        <v>0.2028346666666665</v>
      </c>
      <c r="AX8" s="1">
        <f t="shared" si="23"/>
        <v>-99</v>
      </c>
      <c r="AY8" s="1">
        <f t="shared" si="24"/>
        <v>-99</v>
      </c>
      <c r="AZ8" s="1">
        <f t="shared" si="25"/>
        <v>-99</v>
      </c>
      <c r="BA8" s="1">
        <f t="shared" si="26"/>
        <v>-99</v>
      </c>
      <c r="BB8">
        <f t="shared" si="27"/>
        <v>-1.1201</v>
      </c>
      <c r="BC8">
        <f t="shared" si="28"/>
        <v>0</v>
      </c>
      <c r="BD8" s="1">
        <f t="shared" si="29"/>
        <v>-1.2694077333333336</v>
      </c>
      <c r="BE8">
        <v>1.147</v>
      </c>
      <c r="BF8" s="1">
        <f t="shared" si="30"/>
        <v>0.17112930000000004</v>
      </c>
      <c r="BG8" s="1">
        <f t="shared" si="31"/>
        <v>0.1938587666666667</v>
      </c>
      <c r="BH8" s="1">
        <f t="shared" si="32"/>
        <v>1.3616303333333333</v>
      </c>
      <c r="BI8" s="1">
        <f t="shared" si="33"/>
        <v>-99</v>
      </c>
      <c r="BJ8" s="1">
        <f t="shared" si="34"/>
        <v>-99</v>
      </c>
      <c r="BK8" s="1">
        <f t="shared" si="35"/>
        <v>-99</v>
      </c>
      <c r="BL8" s="1">
        <f t="shared" si="36"/>
        <v>-99</v>
      </c>
      <c r="BM8">
        <f t="shared" si="37"/>
        <v>1.147</v>
      </c>
      <c r="BN8">
        <f t="shared" si="38"/>
        <v>0</v>
      </c>
      <c r="BO8" s="1">
        <f t="shared" si="39"/>
        <v>0.12489973333333335</v>
      </c>
      <c r="BP8">
        <f t="shared" si="40"/>
        <v>0</v>
      </c>
      <c r="BQ8">
        <f t="shared" si="41"/>
        <v>0</v>
      </c>
    </row>
    <row r="9" spans="1:69" ht="12.75">
      <c r="A9">
        <v>56270</v>
      </c>
      <c r="B9" t="s">
        <v>40</v>
      </c>
      <c r="C9">
        <v>3</v>
      </c>
      <c r="D9" t="s">
        <v>24</v>
      </c>
      <c r="E9" t="s">
        <v>96</v>
      </c>
      <c r="F9">
        <v>20050721</v>
      </c>
      <c r="G9" t="s">
        <v>56</v>
      </c>
      <c r="H9" t="s">
        <v>51</v>
      </c>
      <c r="I9">
        <v>33.4</v>
      </c>
      <c r="J9">
        <v>84</v>
      </c>
      <c r="K9">
        <v>59.46</v>
      </c>
      <c r="L9">
        <v>0.4851</v>
      </c>
      <c r="M9">
        <v>33.92</v>
      </c>
      <c r="N9">
        <v>-0.8511</v>
      </c>
      <c r="O9">
        <v>43.33</v>
      </c>
      <c r="P9">
        <v>-0.2859</v>
      </c>
      <c r="Q9">
        <v>50.6</v>
      </c>
      <c r="R9">
        <v>0.5338</v>
      </c>
      <c r="S9" t="s">
        <v>27</v>
      </c>
      <c r="T9" t="s">
        <v>47</v>
      </c>
      <c r="U9" t="s">
        <v>29</v>
      </c>
      <c r="V9" t="s">
        <v>30</v>
      </c>
      <c r="W9" t="s">
        <v>31</v>
      </c>
      <c r="X9">
        <v>0.4851</v>
      </c>
      <c r="Y9" s="1">
        <f t="shared" si="0"/>
        <v>0.34546217999999995</v>
      </c>
      <c r="Z9" s="1">
        <f t="shared" si="1"/>
        <v>0.4499456966666666</v>
      </c>
      <c r="AA9" s="1">
        <f t="shared" si="2"/>
        <v>0.05022043333333337</v>
      </c>
      <c r="AB9" s="1">
        <f t="shared" si="3"/>
        <v>-99</v>
      </c>
      <c r="AC9" s="1">
        <f t="shared" si="4"/>
        <v>-99</v>
      </c>
      <c r="AD9" s="1">
        <f t="shared" si="5"/>
        <v>-99</v>
      </c>
      <c r="AE9" s="1">
        <f t="shared" si="6"/>
        <v>-99</v>
      </c>
      <c r="AF9">
        <f t="shared" si="7"/>
        <v>0.4851</v>
      </c>
      <c r="AG9">
        <f t="shared" si="8"/>
        <v>0</v>
      </c>
      <c r="AH9" s="1">
        <f t="shared" si="9"/>
        <v>0.4435759466666668</v>
      </c>
      <c r="AI9">
        <v>-0.8511</v>
      </c>
      <c r="AJ9" s="1">
        <f t="shared" si="10"/>
        <v>-0.43780173</v>
      </c>
      <c r="AK9" s="1">
        <f t="shared" si="11"/>
        <v>-0.5479516066666665</v>
      </c>
      <c r="AL9" s="1">
        <f t="shared" si="12"/>
        <v>-0.4330691333333334</v>
      </c>
      <c r="AM9" s="1">
        <f t="shared" si="13"/>
        <v>-99</v>
      </c>
      <c r="AN9" s="1">
        <f t="shared" si="14"/>
        <v>-99</v>
      </c>
      <c r="AO9" s="1">
        <f t="shared" si="15"/>
        <v>-99</v>
      </c>
      <c r="AP9" s="1">
        <f t="shared" si="16"/>
        <v>-99</v>
      </c>
      <c r="AQ9">
        <f t="shared" si="17"/>
        <v>-0.8511</v>
      </c>
      <c r="AR9">
        <f t="shared" si="18"/>
        <v>0</v>
      </c>
      <c r="AS9" s="1">
        <f t="shared" si="19"/>
        <v>-0.5208489066666667</v>
      </c>
      <c r="AT9">
        <v>-0.2859</v>
      </c>
      <c r="AU9" s="1">
        <f t="shared" si="20"/>
        <v>-0.6630614699999999</v>
      </c>
      <c r="AV9" s="1">
        <f t="shared" si="21"/>
        <v>-0.9692289866666665</v>
      </c>
      <c r="AW9" s="1">
        <f t="shared" si="22"/>
        <v>0.9761842666666665</v>
      </c>
      <c r="AX9" s="1">
        <f t="shared" si="23"/>
        <v>-99</v>
      </c>
      <c r="AY9" s="1">
        <f t="shared" si="24"/>
        <v>-99</v>
      </c>
      <c r="AZ9" s="1">
        <f t="shared" si="25"/>
        <v>-99</v>
      </c>
      <c r="BA9" s="1">
        <f t="shared" si="26"/>
        <v>-99</v>
      </c>
      <c r="BB9">
        <f t="shared" si="27"/>
        <v>-0.2859</v>
      </c>
      <c r="BC9">
        <f t="shared" si="28"/>
        <v>0</v>
      </c>
      <c r="BD9" s="1">
        <f t="shared" si="29"/>
        <v>-1.072706186666667</v>
      </c>
      <c r="BE9">
        <v>0.5338</v>
      </c>
      <c r="BF9" s="1">
        <f t="shared" si="30"/>
        <v>0.27993051</v>
      </c>
      <c r="BG9" s="1">
        <f t="shared" si="31"/>
        <v>0.29584113666666667</v>
      </c>
      <c r="BH9" s="1">
        <f t="shared" si="32"/>
        <v>0.33994123333333337</v>
      </c>
      <c r="BI9" s="1">
        <f t="shared" si="33"/>
        <v>-99</v>
      </c>
      <c r="BJ9" s="1">
        <f t="shared" si="34"/>
        <v>-99</v>
      </c>
      <c r="BK9" s="1">
        <f t="shared" si="35"/>
        <v>-99</v>
      </c>
      <c r="BL9" s="1">
        <f t="shared" si="36"/>
        <v>-99</v>
      </c>
      <c r="BM9">
        <f t="shared" si="37"/>
        <v>0.5338</v>
      </c>
      <c r="BN9">
        <f t="shared" si="38"/>
        <v>0</v>
      </c>
      <c r="BO9" s="1">
        <f t="shared" si="39"/>
        <v>0.2066797866666667</v>
      </c>
      <c r="BP9">
        <f t="shared" si="40"/>
        <v>0</v>
      </c>
      <c r="BQ9">
        <f t="shared" si="41"/>
        <v>0</v>
      </c>
    </row>
    <row r="10" spans="1:69" ht="12.75">
      <c r="A10">
        <v>56381</v>
      </c>
      <c r="B10" t="s">
        <v>40</v>
      </c>
      <c r="C10">
        <v>2</v>
      </c>
      <c r="D10" t="s">
        <v>24</v>
      </c>
      <c r="E10" t="s">
        <v>96</v>
      </c>
      <c r="F10">
        <v>20050818</v>
      </c>
      <c r="G10" t="s">
        <v>61</v>
      </c>
      <c r="H10" t="s">
        <v>62</v>
      </c>
      <c r="I10">
        <v>43.2</v>
      </c>
      <c r="J10">
        <v>62.4</v>
      </c>
      <c r="K10">
        <v>56.63</v>
      </c>
      <c r="L10">
        <v>0.7055</v>
      </c>
      <c r="M10">
        <v>26.83</v>
      </c>
      <c r="N10">
        <v>-0.7143</v>
      </c>
      <c r="O10">
        <v>33.96</v>
      </c>
      <c r="P10">
        <v>0.7072</v>
      </c>
      <c r="Q10">
        <v>19.2</v>
      </c>
      <c r="R10">
        <v>-0.7071</v>
      </c>
      <c r="S10" t="s">
        <v>27</v>
      </c>
      <c r="T10" t="s">
        <v>58</v>
      </c>
      <c r="U10" t="s">
        <v>29</v>
      </c>
      <c r="V10" t="s">
        <v>30</v>
      </c>
      <c r="W10" t="s">
        <v>31</v>
      </c>
      <c r="X10">
        <v>0.7055</v>
      </c>
      <c r="Y10" s="1">
        <f t="shared" si="0"/>
        <v>0.45347352599999996</v>
      </c>
      <c r="Z10" s="1">
        <f t="shared" si="1"/>
        <v>0.5266119876666666</v>
      </c>
      <c r="AA10" s="1">
        <f t="shared" si="2"/>
        <v>0.2555543033333334</v>
      </c>
      <c r="AB10" s="1">
        <f t="shared" si="3"/>
        <v>-99</v>
      </c>
      <c r="AC10" s="1">
        <f t="shared" si="4"/>
        <v>-99</v>
      </c>
      <c r="AD10" s="1">
        <f t="shared" si="5"/>
        <v>-99</v>
      </c>
      <c r="AE10" s="1">
        <f t="shared" si="6"/>
        <v>-99</v>
      </c>
      <c r="AF10">
        <f t="shared" si="7"/>
        <v>0.7055</v>
      </c>
      <c r="AG10">
        <f t="shared" si="8"/>
        <v>0</v>
      </c>
      <c r="AH10" s="1">
        <f t="shared" si="9"/>
        <v>0.49596075733333345</v>
      </c>
      <c r="AI10">
        <v>-0.7143</v>
      </c>
      <c r="AJ10" s="1">
        <f t="shared" si="10"/>
        <v>-0.520751211</v>
      </c>
      <c r="AK10" s="1">
        <f t="shared" si="11"/>
        <v>-0.5978561246666666</v>
      </c>
      <c r="AL10" s="1">
        <f t="shared" si="12"/>
        <v>-0.1663483933333335</v>
      </c>
      <c r="AM10" s="1">
        <f t="shared" si="13"/>
        <v>-99</v>
      </c>
      <c r="AN10" s="1">
        <f t="shared" si="14"/>
        <v>-99</v>
      </c>
      <c r="AO10" s="1">
        <f t="shared" si="15"/>
        <v>-99</v>
      </c>
      <c r="AP10" s="1">
        <f t="shared" si="16"/>
        <v>-99</v>
      </c>
      <c r="AQ10">
        <f t="shared" si="17"/>
        <v>-0.7143</v>
      </c>
      <c r="AR10">
        <f t="shared" si="18"/>
        <v>0</v>
      </c>
      <c r="AS10" s="1">
        <f t="shared" si="19"/>
        <v>-0.5595391253333334</v>
      </c>
      <c r="AT10">
        <v>0.7072</v>
      </c>
      <c r="AU10" s="1">
        <f t="shared" si="20"/>
        <v>-0.2519830289999999</v>
      </c>
      <c r="AV10" s="1">
        <f t="shared" si="21"/>
        <v>-0.46630029066666645</v>
      </c>
      <c r="AW10" s="1">
        <f t="shared" si="22"/>
        <v>1.6764289866666666</v>
      </c>
      <c r="AX10" s="1">
        <f t="shared" si="23"/>
        <v>-99</v>
      </c>
      <c r="AY10" s="1">
        <f t="shared" si="24"/>
        <v>-99</v>
      </c>
      <c r="AZ10" s="1">
        <f t="shared" si="25"/>
        <v>-99</v>
      </c>
      <c r="BA10" s="1">
        <f t="shared" si="26"/>
        <v>-99</v>
      </c>
      <c r="BB10">
        <f t="shared" si="27"/>
        <v>0.7072</v>
      </c>
      <c r="BC10">
        <f t="shared" si="28"/>
        <v>0</v>
      </c>
      <c r="BD10" s="1">
        <f t="shared" si="29"/>
        <v>-0.7167249493333336</v>
      </c>
      <c r="BE10">
        <v>-0.7071</v>
      </c>
      <c r="BF10" s="1">
        <f t="shared" si="30"/>
        <v>-0.016178642999999993</v>
      </c>
      <c r="BG10" s="1">
        <f t="shared" si="31"/>
        <v>-0.005041204333333327</v>
      </c>
      <c r="BH10" s="1">
        <f t="shared" si="32"/>
        <v>-1.0029411366666667</v>
      </c>
      <c r="BI10" s="1">
        <f t="shared" si="33"/>
        <v>-99</v>
      </c>
      <c r="BJ10" s="1">
        <f t="shared" si="34"/>
        <v>-99</v>
      </c>
      <c r="BK10" s="1">
        <f t="shared" si="35"/>
        <v>-99</v>
      </c>
      <c r="BL10" s="1">
        <f t="shared" si="36"/>
        <v>-99</v>
      </c>
      <c r="BM10">
        <f t="shared" si="37"/>
        <v>-0.7071</v>
      </c>
      <c r="BN10">
        <f t="shared" si="38"/>
        <v>0</v>
      </c>
      <c r="BO10" s="1">
        <f t="shared" si="39"/>
        <v>0.02392382933333337</v>
      </c>
      <c r="BP10">
        <f t="shared" si="40"/>
        <v>0</v>
      </c>
      <c r="BQ10">
        <f t="shared" si="41"/>
        <v>0</v>
      </c>
    </row>
    <row r="11" spans="1:69" ht="12.75">
      <c r="A11">
        <v>56383</v>
      </c>
      <c r="B11" t="s">
        <v>40</v>
      </c>
      <c r="C11">
        <v>3</v>
      </c>
      <c r="D11" t="s">
        <v>24</v>
      </c>
      <c r="E11" t="s">
        <v>96</v>
      </c>
      <c r="F11">
        <v>20050824</v>
      </c>
      <c r="G11" t="s">
        <v>66</v>
      </c>
      <c r="H11" t="s">
        <v>51</v>
      </c>
      <c r="I11">
        <v>35.2</v>
      </c>
      <c r="J11">
        <v>87</v>
      </c>
      <c r="K11">
        <v>61.46</v>
      </c>
      <c r="L11">
        <v>0.6655</v>
      </c>
      <c r="M11">
        <v>39.42</v>
      </c>
      <c r="N11">
        <v>1.0993</v>
      </c>
      <c r="O11">
        <v>62.08</v>
      </c>
      <c r="P11">
        <v>1.1116</v>
      </c>
      <c r="Q11">
        <v>51.8</v>
      </c>
      <c r="R11">
        <v>0.6198</v>
      </c>
      <c r="S11">
        <v>20070214</v>
      </c>
      <c r="T11" t="s">
        <v>58</v>
      </c>
      <c r="U11" t="s">
        <v>29</v>
      </c>
      <c r="V11" t="s">
        <v>30</v>
      </c>
      <c r="W11" t="s">
        <v>31</v>
      </c>
      <c r="X11">
        <v>0.6655</v>
      </c>
      <c r="Y11" s="1">
        <f t="shared" si="0"/>
        <v>0.5170814682</v>
      </c>
      <c r="Z11" s="1">
        <f t="shared" si="1"/>
        <v>0.5682783913666666</v>
      </c>
      <c r="AA11" s="1">
        <f t="shared" si="2"/>
        <v>0.13888801233333337</v>
      </c>
      <c r="AB11" s="1">
        <f t="shared" si="3"/>
        <v>-99</v>
      </c>
      <c r="AC11" s="1">
        <f t="shared" si="4"/>
        <v>-99</v>
      </c>
      <c r="AD11" s="1">
        <f t="shared" si="5"/>
        <v>-99</v>
      </c>
      <c r="AE11" s="1">
        <f t="shared" si="6"/>
        <v>-99</v>
      </c>
      <c r="AF11">
        <f t="shared" si="7"/>
        <v>0.6655</v>
      </c>
      <c r="AG11">
        <f t="shared" si="8"/>
        <v>0</v>
      </c>
      <c r="AH11" s="1">
        <f t="shared" si="9"/>
        <v>0.5298686058666668</v>
      </c>
      <c r="AI11">
        <v>1.0993</v>
      </c>
      <c r="AJ11" s="1">
        <f t="shared" si="10"/>
        <v>-0.03473584769999999</v>
      </c>
      <c r="AK11" s="1">
        <f t="shared" si="11"/>
        <v>-0.0887092872666666</v>
      </c>
      <c r="AL11" s="1">
        <f t="shared" si="12"/>
        <v>1.6971561246666664</v>
      </c>
      <c r="AM11" s="1">
        <f t="shared" si="13"/>
        <v>-99</v>
      </c>
      <c r="AN11" s="1">
        <f t="shared" si="14"/>
        <v>-99</v>
      </c>
      <c r="AO11" s="1">
        <f t="shared" si="15"/>
        <v>-99</v>
      </c>
      <c r="AP11" s="1">
        <f t="shared" si="16"/>
        <v>-99</v>
      </c>
      <c r="AQ11">
        <f t="shared" si="17"/>
        <v>1.0993</v>
      </c>
      <c r="AR11">
        <f t="shared" si="18"/>
        <v>0</v>
      </c>
      <c r="AS11" s="1">
        <f t="shared" si="19"/>
        <v>-0.22777130026666675</v>
      </c>
      <c r="AT11">
        <v>1.1116</v>
      </c>
      <c r="AU11" s="1">
        <f t="shared" si="20"/>
        <v>0.15709187970000002</v>
      </c>
      <c r="AV11" s="1">
        <f t="shared" si="21"/>
        <v>0.00706979653333345</v>
      </c>
      <c r="AW11" s="1">
        <f t="shared" si="22"/>
        <v>1.5779002906666664</v>
      </c>
      <c r="AX11" s="1">
        <f t="shared" si="23"/>
        <v>-99</v>
      </c>
      <c r="AY11" s="1">
        <f t="shared" si="24"/>
        <v>-99</v>
      </c>
      <c r="AZ11" s="1">
        <f t="shared" si="25"/>
        <v>-99</v>
      </c>
      <c r="BA11" s="1">
        <f t="shared" si="26"/>
        <v>-99</v>
      </c>
      <c r="BB11">
        <f t="shared" si="27"/>
        <v>1.1116</v>
      </c>
      <c r="BC11">
        <f t="shared" si="28"/>
        <v>0</v>
      </c>
      <c r="BD11" s="1">
        <f t="shared" si="29"/>
        <v>-0.351059959466667</v>
      </c>
      <c r="BE11">
        <v>0.6198</v>
      </c>
      <c r="BF11" s="1">
        <f t="shared" si="30"/>
        <v>0.1746149499</v>
      </c>
      <c r="BG11" s="1">
        <f t="shared" si="31"/>
        <v>0.18241115696666665</v>
      </c>
      <c r="BH11" s="1">
        <f t="shared" si="32"/>
        <v>0.6248412043333333</v>
      </c>
      <c r="BI11" s="1">
        <f t="shared" si="33"/>
        <v>-99</v>
      </c>
      <c r="BJ11" s="1">
        <f t="shared" si="34"/>
        <v>-99</v>
      </c>
      <c r="BK11" s="1">
        <f t="shared" si="35"/>
        <v>-99</v>
      </c>
      <c r="BL11" s="1">
        <f t="shared" si="36"/>
        <v>-99</v>
      </c>
      <c r="BM11">
        <f t="shared" si="37"/>
        <v>0.6198</v>
      </c>
      <c r="BN11">
        <f t="shared" si="38"/>
        <v>0</v>
      </c>
      <c r="BO11" s="1">
        <f t="shared" si="39"/>
        <v>0.1430990634666667</v>
      </c>
      <c r="BP11">
        <f t="shared" si="40"/>
        <v>0</v>
      </c>
      <c r="BQ11">
        <f t="shared" si="41"/>
        <v>0</v>
      </c>
    </row>
    <row r="12" spans="1:69" ht="12.75">
      <c r="A12">
        <v>56382</v>
      </c>
      <c r="B12" t="s">
        <v>40</v>
      </c>
      <c r="C12">
        <v>2</v>
      </c>
      <c r="D12" t="s">
        <v>24</v>
      </c>
      <c r="E12" t="s">
        <v>96</v>
      </c>
      <c r="F12">
        <v>20050913</v>
      </c>
      <c r="G12" t="s">
        <v>70</v>
      </c>
      <c r="H12" t="s">
        <v>39</v>
      </c>
      <c r="I12">
        <v>33.8</v>
      </c>
      <c r="J12">
        <v>59.2</v>
      </c>
      <c r="K12">
        <v>57.83</v>
      </c>
      <c r="L12">
        <v>1.5349</v>
      </c>
      <c r="M12">
        <v>24.7</v>
      </c>
      <c r="N12">
        <v>0.1681</v>
      </c>
      <c r="O12">
        <v>24.79</v>
      </c>
      <c r="P12">
        <v>0.971</v>
      </c>
      <c r="Q12">
        <v>25.4</v>
      </c>
      <c r="R12">
        <v>0.1266</v>
      </c>
      <c r="S12">
        <v>20070214</v>
      </c>
      <c r="T12" t="s">
        <v>29</v>
      </c>
      <c r="U12" t="s">
        <v>30</v>
      </c>
      <c r="V12" t="s">
        <v>31</v>
      </c>
      <c r="W12" t="s">
        <v>31</v>
      </c>
      <c r="X12">
        <v>1.5349</v>
      </c>
      <c r="Y12" s="1">
        <f t="shared" si="0"/>
        <v>0.8224270277399999</v>
      </c>
      <c r="Z12" s="1">
        <f t="shared" si="1"/>
        <v>0.8582648739566665</v>
      </c>
      <c r="AA12" s="1">
        <f t="shared" si="2"/>
        <v>0.9666216086333334</v>
      </c>
      <c r="AB12" s="1">
        <f t="shared" si="3"/>
        <v>-99</v>
      </c>
      <c r="AC12" s="1">
        <f t="shared" si="4"/>
        <v>-99</v>
      </c>
      <c r="AD12" s="1">
        <f t="shared" si="5"/>
        <v>-99</v>
      </c>
      <c r="AE12" s="1">
        <f t="shared" si="6"/>
        <v>-99</v>
      </c>
      <c r="AF12">
        <f t="shared" si="7"/>
        <v>1.5349</v>
      </c>
      <c r="AG12">
        <f t="shared" si="8"/>
        <v>0</v>
      </c>
      <c r="AH12" s="1">
        <f t="shared" si="9"/>
        <v>0.7308748846933335</v>
      </c>
      <c r="AI12">
        <v>0.1681</v>
      </c>
      <c r="AJ12" s="1">
        <f t="shared" si="10"/>
        <v>0.026114906610000006</v>
      </c>
      <c r="AK12" s="1">
        <f t="shared" si="11"/>
        <v>-0.011666501086666621</v>
      </c>
      <c r="AL12" s="1">
        <f t="shared" si="12"/>
        <v>0.25680928726666663</v>
      </c>
      <c r="AM12" s="1">
        <f t="shared" si="13"/>
        <v>-99</v>
      </c>
      <c r="AN12" s="1">
        <f t="shared" si="14"/>
        <v>-99</v>
      </c>
      <c r="AO12" s="1">
        <f t="shared" si="15"/>
        <v>-99</v>
      </c>
      <c r="AP12" s="1">
        <f t="shared" si="16"/>
        <v>-99</v>
      </c>
      <c r="AQ12">
        <f t="shared" si="17"/>
        <v>0.1681</v>
      </c>
      <c r="AR12">
        <f t="shared" si="18"/>
        <v>0</v>
      </c>
      <c r="AS12" s="1">
        <f t="shared" si="19"/>
        <v>-0.1485970402133334</v>
      </c>
      <c r="AT12">
        <v>0.971</v>
      </c>
      <c r="AU12" s="1">
        <f t="shared" si="20"/>
        <v>0.40126431579</v>
      </c>
      <c r="AV12" s="1">
        <f t="shared" si="21"/>
        <v>0.2962488575733334</v>
      </c>
      <c r="AW12" s="1">
        <f t="shared" si="22"/>
        <v>0.9639302034666666</v>
      </c>
      <c r="AX12" s="1">
        <f t="shared" si="23"/>
        <v>-99</v>
      </c>
      <c r="AY12" s="1">
        <f t="shared" si="24"/>
        <v>-99</v>
      </c>
      <c r="AZ12" s="1">
        <f t="shared" si="25"/>
        <v>-99</v>
      </c>
      <c r="BA12" s="1">
        <f t="shared" si="26"/>
        <v>-99</v>
      </c>
      <c r="BB12">
        <f t="shared" si="27"/>
        <v>0.971</v>
      </c>
      <c r="BC12">
        <f t="shared" si="28"/>
        <v>0</v>
      </c>
      <c r="BD12" s="1">
        <f t="shared" si="29"/>
        <v>-0.08664796757333362</v>
      </c>
      <c r="BE12">
        <v>0.1266</v>
      </c>
      <c r="BF12" s="1">
        <f t="shared" si="30"/>
        <v>0.16021046493</v>
      </c>
      <c r="BG12" s="1">
        <f t="shared" si="31"/>
        <v>0.16566780987666663</v>
      </c>
      <c r="BH12" s="1">
        <f t="shared" si="32"/>
        <v>-0.055811156966666664</v>
      </c>
      <c r="BI12" s="1">
        <f t="shared" si="33"/>
        <v>-99</v>
      </c>
      <c r="BJ12" s="1">
        <f t="shared" si="34"/>
        <v>-99</v>
      </c>
      <c r="BK12" s="1">
        <f t="shared" si="35"/>
        <v>-99</v>
      </c>
      <c r="BL12" s="1">
        <f t="shared" si="36"/>
        <v>-99</v>
      </c>
      <c r="BM12">
        <f t="shared" si="37"/>
        <v>0.1266</v>
      </c>
      <c r="BN12">
        <f t="shared" si="38"/>
        <v>0</v>
      </c>
      <c r="BO12" s="1">
        <f t="shared" si="39"/>
        <v>0.13979925077333338</v>
      </c>
      <c r="BP12">
        <f t="shared" si="40"/>
        <v>0</v>
      </c>
      <c r="BQ12">
        <f t="shared" si="41"/>
        <v>0</v>
      </c>
    </row>
    <row r="13" spans="1:69" ht="12.75">
      <c r="A13">
        <v>56727</v>
      </c>
      <c r="B13" t="s">
        <v>40</v>
      </c>
      <c r="C13">
        <v>1</v>
      </c>
      <c r="D13" t="s">
        <v>24</v>
      </c>
      <c r="E13" t="s">
        <v>98</v>
      </c>
      <c r="F13">
        <v>20051022</v>
      </c>
      <c r="G13" t="s">
        <v>75</v>
      </c>
      <c r="H13" t="s">
        <v>33</v>
      </c>
      <c r="I13">
        <v>34.2</v>
      </c>
      <c r="J13">
        <v>59.5</v>
      </c>
      <c r="K13">
        <v>45.71</v>
      </c>
      <c r="L13">
        <v>0.0714</v>
      </c>
      <c r="M13">
        <v>14.83</v>
      </c>
      <c r="N13">
        <v>-1.3386</v>
      </c>
      <c r="O13">
        <v>23.33</v>
      </c>
      <c r="P13">
        <v>1.2377</v>
      </c>
      <c r="Q13">
        <v>25.3</v>
      </c>
      <c r="R13">
        <v>-0.9666</v>
      </c>
      <c r="S13">
        <v>20070214</v>
      </c>
      <c r="T13" t="s">
        <v>31</v>
      </c>
      <c r="U13" t="s">
        <v>31</v>
      </c>
      <c r="V13" t="s">
        <v>31</v>
      </c>
      <c r="W13" t="s">
        <v>31</v>
      </c>
      <c r="X13">
        <v>0.0714</v>
      </c>
      <c r="Y13" s="1">
        <f t="shared" si="0"/>
        <v>0.5971189194179999</v>
      </c>
      <c r="Z13" s="1">
        <f t="shared" si="1"/>
        <v>0.6222054117696665</v>
      </c>
      <c r="AA13" s="1">
        <f t="shared" si="2"/>
        <v>-0.7868648739566665</v>
      </c>
      <c r="AB13" s="1">
        <f t="shared" si="3"/>
        <v>-99</v>
      </c>
      <c r="AC13" s="1">
        <f t="shared" si="4"/>
        <v>-99</v>
      </c>
      <c r="AD13" s="1">
        <f t="shared" si="5"/>
        <v>-99</v>
      </c>
      <c r="AE13" s="1">
        <f t="shared" si="6"/>
        <v>-99</v>
      </c>
      <c r="AF13">
        <f t="shared" si="7"/>
        <v>0.0714</v>
      </c>
      <c r="AG13">
        <f t="shared" si="8"/>
        <v>0</v>
      </c>
      <c r="AH13" s="1">
        <f t="shared" si="9"/>
        <v>0.5989799077546668</v>
      </c>
      <c r="AI13">
        <v>-1.3386</v>
      </c>
      <c r="AJ13" s="1">
        <f t="shared" si="10"/>
        <v>-0.383299565373</v>
      </c>
      <c r="AK13" s="1">
        <f t="shared" si="11"/>
        <v>-0.40974655076066663</v>
      </c>
      <c r="AL13" s="1">
        <f t="shared" si="12"/>
        <v>-1.3269334989133335</v>
      </c>
      <c r="AM13" s="1">
        <f t="shared" si="13"/>
        <v>-99</v>
      </c>
      <c r="AN13" s="1">
        <f t="shared" si="14"/>
        <v>-99</v>
      </c>
      <c r="AO13" s="1">
        <f t="shared" si="15"/>
        <v>-99</v>
      </c>
      <c r="AP13" s="1">
        <f t="shared" si="16"/>
        <v>-99</v>
      </c>
      <c r="AQ13">
        <f t="shared" si="17"/>
        <v>-1.3386</v>
      </c>
      <c r="AR13">
        <f t="shared" si="18"/>
        <v>0</v>
      </c>
      <c r="AS13" s="1">
        <f t="shared" si="19"/>
        <v>-0.3865976321706667</v>
      </c>
      <c r="AT13">
        <v>1.2377</v>
      </c>
      <c r="AU13" s="1">
        <f t="shared" si="20"/>
        <v>0.6521950210529999</v>
      </c>
      <c r="AV13" s="1">
        <f t="shared" si="21"/>
        <v>0.5786842003013334</v>
      </c>
      <c r="AW13" s="1">
        <f t="shared" si="22"/>
        <v>0.9414511424266666</v>
      </c>
      <c r="AX13" s="1">
        <f t="shared" si="23"/>
        <v>-99</v>
      </c>
      <c r="AY13" s="1">
        <f t="shared" si="24"/>
        <v>-99</v>
      </c>
      <c r="AZ13" s="1">
        <f t="shared" si="25"/>
        <v>-99</v>
      </c>
      <c r="BA13" s="1">
        <f t="shared" si="26"/>
        <v>-99</v>
      </c>
      <c r="BB13">
        <f t="shared" si="27"/>
        <v>1.2377</v>
      </c>
      <c r="BC13">
        <f t="shared" si="28"/>
        <v>0</v>
      </c>
      <c r="BD13" s="1">
        <f t="shared" si="29"/>
        <v>0.17822162594133312</v>
      </c>
      <c r="BE13">
        <v>-0.9666</v>
      </c>
      <c r="BF13" s="1">
        <f t="shared" si="30"/>
        <v>-0.17783267454900004</v>
      </c>
      <c r="BG13" s="1">
        <f t="shared" si="31"/>
        <v>-0.17401253308633338</v>
      </c>
      <c r="BH13" s="1">
        <f t="shared" si="32"/>
        <v>-1.1322678098766668</v>
      </c>
      <c r="BI13" s="1">
        <f t="shared" si="33"/>
        <v>-99</v>
      </c>
      <c r="BJ13" s="1">
        <f t="shared" si="34"/>
        <v>-99</v>
      </c>
      <c r="BK13" s="1">
        <f t="shared" si="35"/>
        <v>-99</v>
      </c>
      <c r="BL13" s="1">
        <f t="shared" si="36"/>
        <v>-99</v>
      </c>
      <c r="BM13">
        <f t="shared" si="37"/>
        <v>-0.9666</v>
      </c>
      <c r="BN13">
        <f t="shared" si="38"/>
        <v>0</v>
      </c>
      <c r="BO13" s="1">
        <f t="shared" si="39"/>
        <v>-0.08148059938133331</v>
      </c>
      <c r="BP13">
        <f t="shared" si="40"/>
        <v>0</v>
      </c>
      <c r="BQ13">
        <f t="shared" si="41"/>
        <v>0</v>
      </c>
    </row>
    <row r="14" spans="1:69" ht="12.75">
      <c r="A14">
        <v>59005</v>
      </c>
      <c r="B14" t="s">
        <v>40</v>
      </c>
      <c r="C14">
        <v>3</v>
      </c>
      <c r="D14" t="s">
        <v>24</v>
      </c>
      <c r="E14" t="s">
        <v>99</v>
      </c>
      <c r="F14">
        <v>20070310</v>
      </c>
      <c r="G14" t="s">
        <v>76</v>
      </c>
      <c r="H14">
        <v>831</v>
      </c>
      <c r="I14">
        <v>33</v>
      </c>
      <c r="J14">
        <v>55.8</v>
      </c>
      <c r="K14">
        <v>42.08</v>
      </c>
      <c r="L14">
        <v>-0.4178</v>
      </c>
      <c r="M14">
        <v>10.04</v>
      </c>
      <c r="N14">
        <v>-1.9697</v>
      </c>
      <c r="O14">
        <v>33.83</v>
      </c>
      <c r="P14">
        <v>3.046</v>
      </c>
      <c r="Q14">
        <v>22.8</v>
      </c>
      <c r="R14">
        <v>-1.3168</v>
      </c>
      <c r="S14" t="s">
        <v>27</v>
      </c>
      <c r="T14" t="s">
        <v>77</v>
      </c>
      <c r="U14" t="s">
        <v>31</v>
      </c>
      <c r="V14" t="s">
        <v>31</v>
      </c>
      <c r="W14" t="s">
        <v>31</v>
      </c>
      <c r="X14">
        <v>-0.4178</v>
      </c>
      <c r="Y14" s="1">
        <f t="shared" si="0"/>
        <v>0.2926432435925999</v>
      </c>
      <c r="Z14" s="1">
        <f t="shared" si="1"/>
        <v>0.3102037882387665</v>
      </c>
      <c r="AA14" s="1">
        <f t="shared" si="2"/>
        <v>-1.0400054117696664</v>
      </c>
      <c r="AB14" s="1">
        <f t="shared" si="3"/>
        <v>-99</v>
      </c>
      <c r="AC14" s="1">
        <f t="shared" si="4"/>
        <v>-99</v>
      </c>
      <c r="AD14" s="1">
        <f t="shared" si="5"/>
        <v>-99</v>
      </c>
      <c r="AE14" s="1">
        <f t="shared" si="6"/>
        <v>-99</v>
      </c>
      <c r="AF14">
        <f t="shared" si="7"/>
        <v>-0.4178</v>
      </c>
      <c r="AG14">
        <f t="shared" si="8"/>
        <v>0</v>
      </c>
      <c r="AH14" s="1">
        <f t="shared" si="9"/>
        <v>0.39562392620373343</v>
      </c>
      <c r="AI14">
        <v>-1.9697</v>
      </c>
      <c r="AJ14" s="1">
        <f t="shared" si="10"/>
        <v>-0.8592196957610999</v>
      </c>
      <c r="AK14" s="1">
        <f t="shared" si="11"/>
        <v>-0.8777325855324666</v>
      </c>
      <c r="AL14" s="1">
        <f t="shared" si="12"/>
        <v>-1.5599534492393334</v>
      </c>
      <c r="AM14" s="1">
        <f t="shared" si="13"/>
        <v>-99</v>
      </c>
      <c r="AN14" s="1">
        <f t="shared" si="14"/>
        <v>-99</v>
      </c>
      <c r="AO14" s="1">
        <f t="shared" si="15"/>
        <v>-99</v>
      </c>
      <c r="AP14" s="1">
        <f t="shared" si="16"/>
        <v>-99</v>
      </c>
      <c r="AQ14">
        <f t="shared" si="17"/>
        <v>-1.9697</v>
      </c>
      <c r="AR14">
        <f t="shared" si="18"/>
        <v>0</v>
      </c>
      <c r="AS14" s="1">
        <f t="shared" si="19"/>
        <v>-0.7032181057365334</v>
      </c>
      <c r="AT14">
        <v>3.046</v>
      </c>
      <c r="AU14" s="1">
        <f t="shared" si="20"/>
        <v>1.3703365147370998</v>
      </c>
      <c r="AV14" s="1">
        <f t="shared" si="21"/>
        <v>1.3188789402109333</v>
      </c>
      <c r="AW14" s="1">
        <f t="shared" si="22"/>
        <v>2.4673157996986665</v>
      </c>
      <c r="AX14" s="1">
        <f t="shared" si="23"/>
        <v>2.704684200301333</v>
      </c>
      <c r="AY14" s="1">
        <f t="shared" si="24"/>
        <v>3.046</v>
      </c>
      <c r="AZ14" s="1">
        <f t="shared" si="25"/>
        <v>2.4673157996986665</v>
      </c>
      <c r="BA14" s="1">
        <f t="shared" si="26"/>
        <v>-99</v>
      </c>
      <c r="BB14">
        <f t="shared" si="27"/>
        <v>2.704684200301333</v>
      </c>
      <c r="BC14">
        <f t="shared" si="28"/>
        <v>1</v>
      </c>
      <c r="BD14" s="1">
        <f t="shared" si="29"/>
        <v>0.6835141408133332</v>
      </c>
      <c r="BE14">
        <v>-1.3168</v>
      </c>
      <c r="BF14" s="1">
        <f t="shared" si="30"/>
        <v>-0.5195228721843</v>
      </c>
      <c r="BG14" s="1">
        <f t="shared" si="31"/>
        <v>-0.5168487731604333</v>
      </c>
      <c r="BH14" s="1">
        <f t="shared" si="32"/>
        <v>-1.1427874669136666</v>
      </c>
      <c r="BI14" s="1">
        <f t="shared" si="33"/>
        <v>-99</v>
      </c>
      <c r="BJ14" s="1">
        <f t="shared" si="34"/>
        <v>-99</v>
      </c>
      <c r="BK14" s="1">
        <f t="shared" si="35"/>
        <v>-99</v>
      </c>
      <c r="BL14" s="1">
        <f t="shared" si="36"/>
        <v>-99</v>
      </c>
      <c r="BM14">
        <f t="shared" si="37"/>
        <v>-1.3168</v>
      </c>
      <c r="BN14">
        <f t="shared" si="38"/>
        <v>0</v>
      </c>
      <c r="BO14" s="1">
        <f t="shared" si="39"/>
        <v>-0.32854447950506666</v>
      </c>
      <c r="BP14">
        <f t="shared" si="40"/>
        <v>1</v>
      </c>
      <c r="BQ14">
        <f t="shared" si="41"/>
        <v>1</v>
      </c>
    </row>
    <row r="15" spans="1:69" ht="12.75">
      <c r="A15">
        <v>63178</v>
      </c>
      <c r="B15" t="s">
        <v>40</v>
      </c>
      <c r="C15">
        <v>1</v>
      </c>
      <c r="D15" t="s">
        <v>24</v>
      </c>
      <c r="E15" t="s">
        <v>98</v>
      </c>
      <c r="F15">
        <v>20070528</v>
      </c>
      <c r="G15" t="s">
        <v>82</v>
      </c>
      <c r="H15">
        <v>831</v>
      </c>
      <c r="I15">
        <v>35</v>
      </c>
      <c r="J15">
        <v>57.4</v>
      </c>
      <c r="K15">
        <v>49.08</v>
      </c>
      <c r="L15">
        <v>0.5256</v>
      </c>
      <c r="M15">
        <v>11.33</v>
      </c>
      <c r="N15">
        <v>-1.7997</v>
      </c>
      <c r="O15">
        <v>12.05</v>
      </c>
      <c r="P15">
        <v>-1.9773</v>
      </c>
      <c r="Q15">
        <v>22.4</v>
      </c>
      <c r="R15">
        <v>-1.3746</v>
      </c>
      <c r="S15">
        <v>20080528</v>
      </c>
      <c r="T15" t="s">
        <v>31</v>
      </c>
      <c r="U15" t="s">
        <v>31</v>
      </c>
      <c r="V15" t="s">
        <v>31</v>
      </c>
      <c r="W15" t="s">
        <v>31</v>
      </c>
      <c r="X15">
        <v>0.5256</v>
      </c>
      <c r="Y15" s="1">
        <f t="shared" si="0"/>
        <v>0.3625302705148199</v>
      </c>
      <c r="Z15" s="1">
        <f t="shared" si="1"/>
        <v>0.3748226517671365</v>
      </c>
      <c r="AA15" s="1">
        <f t="shared" si="2"/>
        <v>0.21539621176123347</v>
      </c>
      <c r="AB15" s="1">
        <f t="shared" si="3"/>
        <v>-99</v>
      </c>
      <c r="AC15" s="1">
        <f t="shared" si="4"/>
        <v>-99</v>
      </c>
      <c r="AD15" s="1">
        <f t="shared" si="5"/>
        <v>-99</v>
      </c>
      <c r="AE15" s="1">
        <f t="shared" si="6"/>
        <v>-99</v>
      </c>
      <c r="AF15">
        <f t="shared" si="7"/>
        <v>0.5256</v>
      </c>
      <c r="AG15">
        <f t="shared" si="8"/>
        <v>0</v>
      </c>
      <c r="AH15" s="1">
        <f t="shared" si="9"/>
        <v>0.42161914096298675</v>
      </c>
      <c r="AI15">
        <v>-1.7997</v>
      </c>
      <c r="AJ15" s="1">
        <f t="shared" si="10"/>
        <v>-1.1413637870327697</v>
      </c>
      <c r="AK15" s="1">
        <f t="shared" si="11"/>
        <v>-1.1543228098727267</v>
      </c>
      <c r="AL15" s="1">
        <f t="shared" si="12"/>
        <v>-0.9219674144675335</v>
      </c>
      <c r="AM15" s="1">
        <f t="shared" si="13"/>
        <v>-99</v>
      </c>
      <c r="AN15" s="1">
        <f t="shared" si="14"/>
        <v>-99</v>
      </c>
      <c r="AO15" s="1">
        <f t="shared" si="15"/>
        <v>-99</v>
      </c>
      <c r="AP15" s="1">
        <f t="shared" si="16"/>
        <v>-99</v>
      </c>
      <c r="AQ15">
        <f t="shared" si="17"/>
        <v>-1.7997</v>
      </c>
      <c r="AR15">
        <f t="shared" si="18"/>
        <v>0</v>
      </c>
      <c r="AS15" s="1">
        <f t="shared" si="19"/>
        <v>-0.9225144845892268</v>
      </c>
      <c r="AT15">
        <v>-1.9773</v>
      </c>
      <c r="AU15" s="1">
        <f t="shared" si="20"/>
        <v>0.3660455603159698</v>
      </c>
      <c r="AV15" s="1">
        <f t="shared" si="21"/>
        <v>0.3853871006928532</v>
      </c>
      <c r="AW15" s="1">
        <f t="shared" si="22"/>
        <v>-3.2961789402109334</v>
      </c>
      <c r="AX15" s="1">
        <f t="shared" si="23"/>
        <v>-0.8071210597890666</v>
      </c>
      <c r="AY15" s="1">
        <f t="shared" si="24"/>
        <v>-99</v>
      </c>
      <c r="AZ15" s="1">
        <f t="shared" si="25"/>
        <v>-3.2961789402109334</v>
      </c>
      <c r="BA15" s="1">
        <f t="shared" si="26"/>
        <v>-99</v>
      </c>
      <c r="BB15">
        <f t="shared" si="27"/>
        <v>-0.8071210597890666</v>
      </c>
      <c r="BC15">
        <f t="shared" si="28"/>
        <v>1</v>
      </c>
      <c r="BD15" s="1">
        <f t="shared" si="29"/>
        <v>0.3853871006928532</v>
      </c>
      <c r="BE15">
        <v>-1.3746</v>
      </c>
      <c r="BF15" s="1">
        <f t="shared" si="30"/>
        <v>-0.77604601052901</v>
      </c>
      <c r="BG15" s="1">
        <f t="shared" si="31"/>
        <v>-0.7741741412123033</v>
      </c>
      <c r="BH15" s="1">
        <f t="shared" si="32"/>
        <v>-0.8577512268395667</v>
      </c>
      <c r="BI15" s="1">
        <f t="shared" si="33"/>
        <v>-99</v>
      </c>
      <c r="BJ15" s="1">
        <f t="shared" si="34"/>
        <v>-99</v>
      </c>
      <c r="BK15" s="1">
        <f t="shared" si="35"/>
        <v>-99</v>
      </c>
      <c r="BL15" s="1">
        <f t="shared" si="36"/>
        <v>-99</v>
      </c>
      <c r="BM15">
        <f t="shared" si="37"/>
        <v>-1.3746</v>
      </c>
      <c r="BN15">
        <f t="shared" si="38"/>
        <v>0</v>
      </c>
      <c r="BO15" s="1">
        <f t="shared" si="39"/>
        <v>-0.5377555836040533</v>
      </c>
      <c r="BP15">
        <f t="shared" si="40"/>
        <v>0</v>
      </c>
      <c r="BQ15">
        <f t="shared" si="41"/>
        <v>1</v>
      </c>
    </row>
    <row r="16" spans="1:69" ht="12.75">
      <c r="A16">
        <v>66303</v>
      </c>
      <c r="B16" t="s">
        <v>40</v>
      </c>
      <c r="C16">
        <v>1</v>
      </c>
      <c r="D16" t="s">
        <v>24</v>
      </c>
      <c r="E16" t="s">
        <v>98</v>
      </c>
      <c r="F16">
        <v>20080627</v>
      </c>
      <c r="G16" t="s">
        <v>85</v>
      </c>
      <c r="H16" t="s">
        <v>84</v>
      </c>
      <c r="I16">
        <v>35</v>
      </c>
      <c r="J16">
        <v>65.6</v>
      </c>
      <c r="K16">
        <v>37</v>
      </c>
      <c r="L16">
        <v>-1.5288</v>
      </c>
      <c r="M16">
        <v>11.25</v>
      </c>
      <c r="N16">
        <v>-1.346</v>
      </c>
      <c r="O16">
        <v>20.96</v>
      </c>
      <c r="P16">
        <v>0.5511</v>
      </c>
      <c r="Q16">
        <v>30.6</v>
      </c>
      <c r="R16">
        <v>0.032</v>
      </c>
      <c r="S16">
        <v>20090627</v>
      </c>
      <c r="T16" t="s">
        <v>31</v>
      </c>
      <c r="U16" t="s">
        <v>31</v>
      </c>
      <c r="V16" t="s">
        <v>31</v>
      </c>
      <c r="W16" t="s">
        <v>31</v>
      </c>
      <c r="X16">
        <v>-1.5288</v>
      </c>
      <c r="Y16" s="1">
        <f t="shared" si="0"/>
        <v>-0.20486881063962603</v>
      </c>
      <c r="Z16" s="1">
        <f t="shared" si="1"/>
        <v>-0.19626414376300438</v>
      </c>
      <c r="AA16" s="1">
        <f t="shared" si="2"/>
        <v>-1.9036226517671364</v>
      </c>
      <c r="AB16" s="1">
        <f t="shared" si="3"/>
        <v>-99</v>
      </c>
      <c r="AC16" s="1">
        <f t="shared" si="4"/>
        <v>-99</v>
      </c>
      <c r="AD16" s="1">
        <f t="shared" si="5"/>
        <v>-99</v>
      </c>
      <c r="AE16" s="1">
        <f t="shared" si="6"/>
        <v>-1.9036226517671364</v>
      </c>
      <c r="AF16">
        <f t="shared" si="7"/>
        <v>-1.5288</v>
      </c>
      <c r="AG16">
        <f t="shared" si="8"/>
        <v>0</v>
      </c>
      <c r="AH16" s="1">
        <f t="shared" si="9"/>
        <v>0.0315353127703894</v>
      </c>
      <c r="AI16">
        <v>-1.346</v>
      </c>
      <c r="AJ16" s="1">
        <f t="shared" si="10"/>
        <v>-1.2027546509229388</v>
      </c>
      <c r="AK16" s="1">
        <f t="shared" si="11"/>
        <v>-1.2118259669109086</v>
      </c>
      <c r="AL16" s="1">
        <f t="shared" si="12"/>
        <v>-0.19167719012727336</v>
      </c>
      <c r="AM16" s="1">
        <f t="shared" si="13"/>
        <v>-99</v>
      </c>
      <c r="AN16" s="1">
        <f t="shared" si="14"/>
        <v>-99</v>
      </c>
      <c r="AO16" s="1">
        <f t="shared" si="15"/>
        <v>-99</v>
      </c>
      <c r="AP16" s="1">
        <f t="shared" si="16"/>
        <v>-99</v>
      </c>
      <c r="AQ16">
        <f t="shared" si="17"/>
        <v>-1.346</v>
      </c>
      <c r="AR16">
        <f t="shared" si="18"/>
        <v>0</v>
      </c>
      <c r="AS16" s="1">
        <f t="shared" si="19"/>
        <v>-1.0072115876713816</v>
      </c>
      <c r="AT16">
        <v>0.5511</v>
      </c>
      <c r="AU16" s="1">
        <f t="shared" si="20"/>
        <v>0.4215618922211789</v>
      </c>
      <c r="AV16" s="1">
        <f t="shared" si="21"/>
        <v>0.41852968055428263</v>
      </c>
      <c r="AW16" s="1">
        <f t="shared" si="22"/>
        <v>0.16571289930714683</v>
      </c>
      <c r="AX16" s="1">
        <f t="shared" si="23"/>
        <v>-99</v>
      </c>
      <c r="AY16" s="1">
        <f t="shared" si="24"/>
        <v>-99</v>
      </c>
      <c r="AZ16" s="1">
        <f t="shared" si="25"/>
        <v>-99</v>
      </c>
      <c r="BA16" s="1">
        <f t="shared" si="26"/>
        <v>-99</v>
      </c>
      <c r="BB16">
        <f t="shared" si="27"/>
        <v>0.5511</v>
      </c>
      <c r="BC16">
        <f t="shared" si="28"/>
        <v>0</v>
      </c>
      <c r="BD16" s="1">
        <f t="shared" si="29"/>
        <v>0.41852968055428263</v>
      </c>
      <c r="BE16">
        <v>0.032</v>
      </c>
      <c r="BF16" s="1">
        <f t="shared" si="30"/>
        <v>-0.5336322073703069</v>
      </c>
      <c r="BG16" s="1">
        <f t="shared" si="31"/>
        <v>-0.5323218988486123</v>
      </c>
      <c r="BH16" s="1">
        <f t="shared" si="32"/>
        <v>0.8061741412123034</v>
      </c>
      <c r="BI16" s="1">
        <f t="shared" si="33"/>
        <v>-99</v>
      </c>
      <c r="BJ16" s="1">
        <f t="shared" si="34"/>
        <v>-99</v>
      </c>
      <c r="BK16" s="1">
        <f t="shared" si="35"/>
        <v>-99</v>
      </c>
      <c r="BL16" s="1">
        <f t="shared" si="36"/>
        <v>-99</v>
      </c>
      <c r="BM16">
        <f t="shared" si="37"/>
        <v>0.032</v>
      </c>
      <c r="BN16">
        <f t="shared" si="38"/>
        <v>0</v>
      </c>
      <c r="BO16" s="1">
        <f t="shared" si="39"/>
        <v>-0.42380446688324264</v>
      </c>
      <c r="BP16">
        <f t="shared" si="40"/>
        <v>0</v>
      </c>
      <c r="BQ16">
        <f t="shared" si="41"/>
        <v>0</v>
      </c>
    </row>
    <row r="17" spans="1:69" ht="12.75">
      <c r="A17">
        <v>67435</v>
      </c>
      <c r="B17" t="s">
        <v>40</v>
      </c>
      <c r="C17">
        <v>1</v>
      </c>
      <c r="D17" t="s">
        <v>24</v>
      </c>
      <c r="E17" t="s">
        <v>99</v>
      </c>
      <c r="F17">
        <v>20091003</v>
      </c>
      <c r="G17" t="s">
        <v>88</v>
      </c>
      <c r="H17" t="s">
        <v>84</v>
      </c>
      <c r="I17">
        <v>35.9</v>
      </c>
      <c r="J17">
        <v>87.6</v>
      </c>
      <c r="K17">
        <v>49.04</v>
      </c>
      <c r="L17">
        <v>0.5119</v>
      </c>
      <c r="M17">
        <v>16.17</v>
      </c>
      <c r="N17">
        <v>-0.7224</v>
      </c>
      <c r="O17">
        <v>14.04</v>
      </c>
      <c r="P17">
        <v>-0.8307</v>
      </c>
      <c r="Q17">
        <v>51.7</v>
      </c>
      <c r="R17">
        <v>2.3545</v>
      </c>
      <c r="S17" t="s">
        <v>27</v>
      </c>
      <c r="T17" t="s">
        <v>64</v>
      </c>
      <c r="U17" t="s">
        <v>31</v>
      </c>
      <c r="V17" t="s">
        <v>31</v>
      </c>
      <c r="W17" t="s">
        <v>31</v>
      </c>
      <c r="X17">
        <v>0.5119</v>
      </c>
      <c r="Y17" s="1">
        <f t="shared" si="0"/>
        <v>0.010161832552261801</v>
      </c>
      <c r="Z17" s="1">
        <f t="shared" si="1"/>
        <v>0.01618509936589696</v>
      </c>
      <c r="AA17" s="1">
        <f t="shared" si="2"/>
        <v>0.7081641437630044</v>
      </c>
      <c r="AB17" s="1">
        <f t="shared" si="3"/>
        <v>-99</v>
      </c>
      <c r="AC17" s="1">
        <f t="shared" si="4"/>
        <v>-99</v>
      </c>
      <c r="AD17" s="1">
        <f t="shared" si="5"/>
        <v>-99</v>
      </c>
      <c r="AE17" s="1">
        <f t="shared" si="6"/>
        <v>-99</v>
      </c>
      <c r="AF17">
        <f t="shared" si="7"/>
        <v>0.5119</v>
      </c>
      <c r="AG17">
        <f t="shared" si="8"/>
        <v>0</v>
      </c>
      <c r="AH17" s="1">
        <f t="shared" si="9"/>
        <v>0.12760825021631153</v>
      </c>
      <c r="AI17">
        <v>-0.7224</v>
      </c>
      <c r="AJ17" s="1">
        <f t="shared" si="10"/>
        <v>-1.058648255646057</v>
      </c>
      <c r="AK17" s="1">
        <f t="shared" si="11"/>
        <v>-1.064998176837636</v>
      </c>
      <c r="AL17" s="1">
        <f t="shared" si="12"/>
        <v>0.48942596691090856</v>
      </c>
      <c r="AM17" s="1">
        <f t="shared" si="13"/>
        <v>-99</v>
      </c>
      <c r="AN17" s="1">
        <f t="shared" si="14"/>
        <v>-99</v>
      </c>
      <c r="AO17" s="1">
        <f t="shared" si="15"/>
        <v>-99</v>
      </c>
      <c r="AP17" s="1">
        <f t="shared" si="16"/>
        <v>-99</v>
      </c>
      <c r="AQ17">
        <f t="shared" si="17"/>
        <v>-0.7224</v>
      </c>
      <c r="AR17">
        <f t="shared" si="18"/>
        <v>0</v>
      </c>
      <c r="AS17" s="1">
        <f t="shared" si="19"/>
        <v>-0.9502492701371054</v>
      </c>
      <c r="AT17">
        <v>-0.8307</v>
      </c>
      <c r="AU17" s="1">
        <f t="shared" si="20"/>
        <v>0.045883324554825244</v>
      </c>
      <c r="AV17" s="1">
        <f t="shared" si="21"/>
        <v>0.04376077638799786</v>
      </c>
      <c r="AW17" s="1">
        <f t="shared" si="22"/>
        <v>-1.2492296805542826</v>
      </c>
      <c r="AX17" s="1">
        <f t="shared" si="23"/>
        <v>-99</v>
      </c>
      <c r="AY17" s="1">
        <f t="shared" si="24"/>
        <v>-99</v>
      </c>
      <c r="AZ17" s="1">
        <f t="shared" si="25"/>
        <v>-99</v>
      </c>
      <c r="BA17" s="1">
        <f t="shared" si="26"/>
        <v>-99</v>
      </c>
      <c r="BB17">
        <f t="shared" si="27"/>
        <v>-0.8307</v>
      </c>
      <c r="BC17">
        <f t="shared" si="28"/>
        <v>0</v>
      </c>
      <c r="BD17" s="1">
        <f t="shared" si="29"/>
        <v>0.1686837444434261</v>
      </c>
      <c r="BE17">
        <v>2.3545</v>
      </c>
      <c r="BF17" s="1">
        <f t="shared" si="30"/>
        <v>0.3328074548407851</v>
      </c>
      <c r="BG17" s="1">
        <f t="shared" si="31"/>
        <v>0.33372467080597135</v>
      </c>
      <c r="BH17" s="1">
        <f t="shared" si="32"/>
        <v>2.886821898848612</v>
      </c>
      <c r="BI17" s="1">
        <f t="shared" si="33"/>
        <v>-99</v>
      </c>
      <c r="BJ17" s="1">
        <f t="shared" si="34"/>
        <v>2.3545</v>
      </c>
      <c r="BK17" s="1">
        <f t="shared" si="35"/>
        <v>2.886821898848612</v>
      </c>
      <c r="BL17" s="1">
        <f t="shared" si="36"/>
        <v>-99</v>
      </c>
      <c r="BM17">
        <f t="shared" si="37"/>
        <v>2.3545</v>
      </c>
      <c r="BN17">
        <f t="shared" si="38"/>
        <v>0</v>
      </c>
      <c r="BO17" s="1">
        <f t="shared" si="39"/>
        <v>0.13185642649340584</v>
      </c>
      <c r="BP17">
        <f t="shared" si="40"/>
        <v>1</v>
      </c>
      <c r="BQ17">
        <f t="shared" si="41"/>
        <v>1</v>
      </c>
    </row>
    <row r="18" spans="1:69" ht="12.75">
      <c r="A18">
        <v>72785</v>
      </c>
      <c r="B18" t="s">
        <v>40</v>
      </c>
      <c r="C18">
        <v>1</v>
      </c>
      <c r="D18" t="s">
        <v>24</v>
      </c>
      <c r="E18" t="s">
        <v>98</v>
      </c>
      <c r="F18">
        <v>20091101</v>
      </c>
      <c r="G18" t="s">
        <v>89</v>
      </c>
      <c r="H18" t="s">
        <v>84</v>
      </c>
      <c r="I18">
        <v>35.5</v>
      </c>
      <c r="J18">
        <v>72.3</v>
      </c>
      <c r="K18">
        <v>41.54</v>
      </c>
      <c r="L18">
        <v>-0.7593</v>
      </c>
      <c r="M18">
        <v>18.88</v>
      </c>
      <c r="N18">
        <v>-0.379</v>
      </c>
      <c r="O18">
        <v>18.25</v>
      </c>
      <c r="P18">
        <v>0.0737</v>
      </c>
      <c r="Q18">
        <v>36.8</v>
      </c>
      <c r="R18">
        <v>0.7806</v>
      </c>
      <c r="S18">
        <v>20101101</v>
      </c>
      <c r="T18" t="s">
        <v>31</v>
      </c>
      <c r="U18" t="s">
        <v>31</v>
      </c>
      <c r="V18" t="s">
        <v>31</v>
      </c>
      <c r="W18" t="s">
        <v>31</v>
      </c>
      <c r="X18">
        <v>-0.7593</v>
      </c>
      <c r="Y18" s="1">
        <f t="shared" si="0"/>
        <v>-0.22067671721341672</v>
      </c>
      <c r="Z18" s="1">
        <f t="shared" si="1"/>
        <v>-0.21646043044387211</v>
      </c>
      <c r="AA18" s="1">
        <f t="shared" si="2"/>
        <v>-0.7754850993658969</v>
      </c>
      <c r="AB18" s="1">
        <f t="shared" si="3"/>
        <v>-99</v>
      </c>
      <c r="AC18" s="1">
        <f t="shared" si="4"/>
        <v>-99</v>
      </c>
      <c r="AD18" s="1">
        <f t="shared" si="5"/>
        <v>-99</v>
      </c>
      <c r="AE18" s="1">
        <f t="shared" si="6"/>
        <v>-99</v>
      </c>
      <c r="AF18">
        <f t="shared" si="7"/>
        <v>-0.7593</v>
      </c>
      <c r="AG18">
        <f t="shared" si="8"/>
        <v>0</v>
      </c>
      <c r="AH18" s="1">
        <f t="shared" si="9"/>
        <v>-0.04977339982695077</v>
      </c>
      <c r="AI18">
        <v>-0.379</v>
      </c>
      <c r="AJ18" s="1">
        <f t="shared" si="10"/>
        <v>-0.8547537789522399</v>
      </c>
      <c r="AK18" s="1">
        <f t="shared" si="11"/>
        <v>-0.8591987237863452</v>
      </c>
      <c r="AL18" s="1">
        <f t="shared" si="12"/>
        <v>0.685998176837636</v>
      </c>
      <c r="AM18" s="1">
        <f t="shared" si="13"/>
        <v>-99</v>
      </c>
      <c r="AN18" s="1">
        <f t="shared" si="14"/>
        <v>-99</v>
      </c>
      <c r="AO18" s="1">
        <f t="shared" si="15"/>
        <v>-99</v>
      </c>
      <c r="AP18" s="1">
        <f t="shared" si="16"/>
        <v>-99</v>
      </c>
      <c r="AQ18">
        <f t="shared" si="17"/>
        <v>-0.379</v>
      </c>
      <c r="AR18">
        <f t="shared" si="18"/>
        <v>0</v>
      </c>
      <c r="AS18" s="1">
        <f t="shared" si="19"/>
        <v>-0.8359994161096843</v>
      </c>
      <c r="AT18">
        <v>0.0737</v>
      </c>
      <c r="AU18" s="1">
        <f t="shared" si="20"/>
        <v>0.05422832718837767</v>
      </c>
      <c r="AV18" s="1">
        <f t="shared" si="21"/>
        <v>0.0527425434715985</v>
      </c>
      <c r="AW18" s="1">
        <f t="shared" si="22"/>
        <v>0.029939223612002144</v>
      </c>
      <c r="AX18" s="1">
        <f t="shared" si="23"/>
        <v>-99</v>
      </c>
      <c r="AY18" s="1">
        <f t="shared" si="24"/>
        <v>-99</v>
      </c>
      <c r="AZ18" s="1">
        <f t="shared" si="25"/>
        <v>-99</v>
      </c>
      <c r="BA18" s="1">
        <f t="shared" si="26"/>
        <v>-99</v>
      </c>
      <c r="BB18">
        <f t="shared" si="27"/>
        <v>0.0737</v>
      </c>
      <c r="BC18">
        <f t="shared" si="28"/>
        <v>0</v>
      </c>
      <c r="BD18" s="1">
        <f t="shared" si="29"/>
        <v>0.14968699555474088</v>
      </c>
      <c r="BE18">
        <v>0.7806</v>
      </c>
      <c r="BF18" s="1">
        <f t="shared" si="30"/>
        <v>0.4671452183885495</v>
      </c>
      <c r="BG18" s="1">
        <f t="shared" si="31"/>
        <v>0.46778726956417993</v>
      </c>
      <c r="BH18" s="1">
        <f t="shared" si="32"/>
        <v>0.4468753291940286</v>
      </c>
      <c r="BI18" s="1">
        <f t="shared" si="33"/>
        <v>-99</v>
      </c>
      <c r="BJ18" s="1">
        <f t="shared" si="34"/>
        <v>-99</v>
      </c>
      <c r="BK18" s="1">
        <f t="shared" si="35"/>
        <v>-99</v>
      </c>
      <c r="BL18" s="1">
        <f t="shared" si="36"/>
        <v>-99</v>
      </c>
      <c r="BM18">
        <f t="shared" si="37"/>
        <v>0.7806</v>
      </c>
      <c r="BN18">
        <f t="shared" si="38"/>
        <v>0</v>
      </c>
      <c r="BO18" s="1">
        <f t="shared" si="39"/>
        <v>0.26160514119472467</v>
      </c>
      <c r="BP18">
        <f t="shared" si="40"/>
        <v>0</v>
      </c>
      <c r="BQ18">
        <f t="shared" si="41"/>
        <v>0</v>
      </c>
    </row>
  </sheetData>
  <conditionalFormatting sqref="AB5:AE18 AM5:AP18 AX5:BA18 BI5:BL18">
    <cfRule type="cellIs" priority="1" dxfId="0" operator="notEqual" stopIfTrue="1">
      <formula>-99</formula>
    </cfRule>
  </conditionalFormatting>
  <conditionalFormatting sqref="AA5:AA18 AL5:AL18 AW5:AW18 BH5:BH18">
    <cfRule type="cellIs" priority="2" dxfId="0" operator="notBetween" stopIfTrue="1">
      <formula>2.066</formula>
      <formula>-2.066</formula>
    </cfRule>
    <cfRule type="cellIs" priority="3" dxfId="1" operator="notBetween" stopIfTrue="1">
      <formula>1.734</formula>
      <formula>-1.734</formula>
    </cfRule>
  </conditionalFormatting>
  <conditionalFormatting sqref="E5:E18">
    <cfRule type="cellIs" priority="4" dxfId="1" operator="equal" stopIfTrue="1">
      <formula>"OC"</formula>
    </cfRule>
    <cfRule type="cellIs" priority="5" dxfId="1" operator="equal" stopIfTrue="1">
      <formula>"OO"</formula>
    </cfRule>
  </conditionalFormatting>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BQ18"/>
  <sheetViews>
    <sheetView workbookViewId="0" topLeftCell="M1">
      <pane ySplit="4" topLeftCell="BM8" activePane="bottomLeft" state="frozen"/>
      <selection pane="topLeft" activeCell="J1" sqref="J1"/>
      <selection pane="bottomLeft" activeCell="Y3" sqref="Y3"/>
    </sheetView>
  </sheetViews>
  <sheetFormatPr defaultColWidth="9.140625" defaultRowHeight="12.75"/>
  <cols>
    <col min="1" max="1" width="10.7109375" style="0" bestFit="1" customWidth="1"/>
    <col min="2" max="2" width="10.28125" style="0" bestFit="1" customWidth="1"/>
    <col min="3" max="3" width="10.421875" style="0" bestFit="1" customWidth="1"/>
    <col min="4" max="4" width="9.28125" style="0" bestFit="1" customWidth="1"/>
    <col min="5" max="5" width="7.7109375" style="0" bestFit="1" customWidth="1"/>
    <col min="6" max="6" width="11.00390625" style="0" bestFit="1" customWidth="1"/>
    <col min="7" max="7" width="10.421875" style="0" bestFit="1" customWidth="1"/>
    <col min="8" max="8" width="8.00390625" style="0" bestFit="1" customWidth="1"/>
    <col min="9" max="10" width="10.140625" style="0" bestFit="1" customWidth="1"/>
    <col min="11" max="11" width="8.00390625" style="0" bestFit="1" customWidth="1"/>
    <col min="12" max="12" width="8.00390625" style="0" customWidth="1"/>
    <col min="13" max="13" width="7.7109375" style="0" bestFit="1" customWidth="1"/>
    <col min="14" max="14" width="8.00390625" style="0" bestFit="1" customWidth="1"/>
    <col min="15" max="15" width="8.28125" style="0" bestFit="1" customWidth="1"/>
    <col min="16" max="16" width="8.7109375" style="0" bestFit="1" customWidth="1"/>
    <col min="17" max="17" width="7.57421875" style="0" bestFit="1" customWidth="1"/>
    <col min="18" max="18" width="7.8515625" style="0" bestFit="1" customWidth="1"/>
    <col min="19" max="19" width="11.140625" style="0" bestFit="1" customWidth="1"/>
    <col min="20" max="20" width="10.28125" style="0" bestFit="1" customWidth="1"/>
    <col min="21" max="21" width="9.28125" style="0" bestFit="1" customWidth="1"/>
    <col min="23" max="23" width="10.140625" style="0" bestFit="1" customWidth="1"/>
  </cols>
  <sheetData>
    <row r="1" spans="30:69" ht="12.75">
      <c r="AD1" s="6">
        <f>NORMINV(0.975,0,1)</f>
        <v>1.959963984540054</v>
      </c>
      <c r="AE1" s="6">
        <f>NORMINV(0.95,0,1)</f>
        <v>1.6448536269514724</v>
      </c>
      <c r="BP1">
        <f>SUM(BP5:BP18)</f>
        <v>2</v>
      </c>
      <c r="BQ1">
        <f>SUM(BQ5:BQ18)</f>
        <v>3</v>
      </c>
    </row>
    <row r="2" spans="25:67" ht="12.75">
      <c r="Y2" s="3">
        <v>0.4</v>
      </c>
      <c r="Z2" s="3">
        <v>0.4</v>
      </c>
      <c r="AC2" s="4">
        <v>2</v>
      </c>
      <c r="AD2" s="3">
        <f>ROUND(AD1*SQRT(1+Z2/(2-Z2)),3)</f>
        <v>2.191</v>
      </c>
      <c r="AE2" s="3">
        <f>ROUND(AE1*SQRT(1+Z2/(2-Z2)),3)</f>
        <v>1.839</v>
      </c>
      <c r="AF2" s="3">
        <f>AD2</f>
        <v>2.191</v>
      </c>
      <c r="AH2" s="3">
        <v>0.2</v>
      </c>
      <c r="AJ2" s="2">
        <f>Y2</f>
        <v>0.4</v>
      </c>
      <c r="AK2" s="2">
        <f>Z2</f>
        <v>0.4</v>
      </c>
      <c r="AN2" s="2">
        <f>AC2</f>
        <v>2</v>
      </c>
      <c r="AO2" s="2">
        <f>AD2</f>
        <v>2.191</v>
      </c>
      <c r="AP2" s="2">
        <f>AE2</f>
        <v>1.839</v>
      </c>
      <c r="AQ2" s="2">
        <f>AF2</f>
        <v>2.191</v>
      </c>
      <c r="AS2" s="2">
        <f>AH2</f>
        <v>0.2</v>
      </c>
      <c r="AU2" s="2">
        <f>AJ2</f>
        <v>0.4</v>
      </c>
      <c r="AV2" s="2">
        <f>AK2</f>
        <v>0.4</v>
      </c>
      <c r="AY2" s="2">
        <f>AN2</f>
        <v>2</v>
      </c>
      <c r="AZ2" s="2">
        <f>AO2</f>
        <v>2.191</v>
      </c>
      <c r="BA2" s="2">
        <f>AP2</f>
        <v>1.839</v>
      </c>
      <c r="BB2" s="2">
        <f>AQ2</f>
        <v>2.191</v>
      </c>
      <c r="BD2" s="2">
        <f>AS2</f>
        <v>0.2</v>
      </c>
      <c r="BF2" s="2">
        <f>AU2</f>
        <v>0.4</v>
      </c>
      <c r="BG2" s="2">
        <f>AV2</f>
        <v>0.4</v>
      </c>
      <c r="BJ2" s="2">
        <f>AY2</f>
        <v>2</v>
      </c>
      <c r="BK2" s="2">
        <f>AZ2</f>
        <v>2.191</v>
      </c>
      <c r="BL2" s="2">
        <f>BA2</f>
        <v>1.839</v>
      </c>
      <c r="BM2" s="2">
        <f>BB2</f>
        <v>2.191</v>
      </c>
      <c r="BO2" s="2">
        <f>BD2</f>
        <v>0.2</v>
      </c>
    </row>
    <row r="4" spans="1:69" ht="39">
      <c r="A4" s="5" t="s">
        <v>0</v>
      </c>
      <c r="B4" s="5" t="s">
        <v>1</v>
      </c>
      <c r="C4" s="5" t="s">
        <v>2</v>
      </c>
      <c r="D4" s="5" t="s">
        <v>3</v>
      </c>
      <c r="E4" s="5" t="s">
        <v>4</v>
      </c>
      <c r="F4" s="5" t="s">
        <v>5</v>
      </c>
      <c r="G4" s="5" t="s">
        <v>6</v>
      </c>
      <c r="H4" s="5" t="s">
        <v>7</v>
      </c>
      <c r="I4" s="5" t="s">
        <v>8</v>
      </c>
      <c r="J4" s="5" t="s">
        <v>9</v>
      </c>
      <c r="K4" s="5" t="s">
        <v>10</v>
      </c>
      <c r="L4" s="5" t="s">
        <v>11</v>
      </c>
      <c r="M4" s="5" t="s">
        <v>12</v>
      </c>
      <c r="N4" s="5" t="s">
        <v>13</v>
      </c>
      <c r="O4" s="5" t="s">
        <v>14</v>
      </c>
      <c r="P4" s="5" t="s">
        <v>15</v>
      </c>
      <c r="Q4" s="5" t="s">
        <v>16</v>
      </c>
      <c r="R4" s="5" t="s">
        <v>17</v>
      </c>
      <c r="S4" s="5" t="s">
        <v>18</v>
      </c>
      <c r="T4" s="5" t="s">
        <v>19</v>
      </c>
      <c r="U4" s="5" t="s">
        <v>20</v>
      </c>
      <c r="V4" s="5" t="s">
        <v>21</v>
      </c>
      <c r="W4" s="5" t="s">
        <v>22</v>
      </c>
      <c r="X4" s="5" t="s">
        <v>11</v>
      </c>
      <c r="Y4" s="5" t="s">
        <v>90</v>
      </c>
      <c r="Z4" s="5" t="s">
        <v>91</v>
      </c>
      <c r="AA4" s="5" t="s">
        <v>93</v>
      </c>
      <c r="AB4" s="5" t="s">
        <v>92</v>
      </c>
      <c r="AC4" s="5" t="s">
        <v>100</v>
      </c>
      <c r="AD4" s="5" t="s">
        <v>101</v>
      </c>
      <c r="AE4" s="5" t="s">
        <v>102</v>
      </c>
      <c r="AF4" s="5" t="s">
        <v>92</v>
      </c>
      <c r="AG4" s="5" t="s">
        <v>95</v>
      </c>
      <c r="AH4" s="5" t="s">
        <v>94</v>
      </c>
      <c r="AI4" s="5" t="s">
        <v>13</v>
      </c>
      <c r="AJ4" s="5" t="s">
        <v>121</v>
      </c>
      <c r="AK4" s="5" t="s">
        <v>122</v>
      </c>
      <c r="AL4" s="5" t="s">
        <v>123</v>
      </c>
      <c r="AM4" s="5" t="s">
        <v>124</v>
      </c>
      <c r="AN4" s="5" t="s">
        <v>125</v>
      </c>
      <c r="AO4" s="5" t="s">
        <v>126</v>
      </c>
      <c r="AP4" s="5" t="s">
        <v>127</v>
      </c>
      <c r="AQ4" s="5" t="s">
        <v>124</v>
      </c>
      <c r="AR4" s="5" t="s">
        <v>95</v>
      </c>
      <c r="AS4" s="5" t="s">
        <v>128</v>
      </c>
      <c r="AT4" s="5" t="s">
        <v>15</v>
      </c>
      <c r="AU4" s="5" t="s">
        <v>105</v>
      </c>
      <c r="AV4" s="5" t="s">
        <v>106</v>
      </c>
      <c r="AW4" s="5" t="s">
        <v>107</v>
      </c>
      <c r="AX4" s="5" t="s">
        <v>108</v>
      </c>
      <c r="AY4" s="5" t="s">
        <v>109</v>
      </c>
      <c r="AZ4" s="5" t="s">
        <v>110</v>
      </c>
      <c r="BA4" s="5" t="s">
        <v>111</v>
      </c>
      <c r="BB4" s="5" t="s">
        <v>108</v>
      </c>
      <c r="BC4" s="5" t="s">
        <v>95</v>
      </c>
      <c r="BD4" s="5" t="s">
        <v>112</v>
      </c>
      <c r="BE4" s="5" t="s">
        <v>17</v>
      </c>
      <c r="BF4" s="5" t="s">
        <v>113</v>
      </c>
      <c r="BG4" s="5" t="s">
        <v>114</v>
      </c>
      <c r="BH4" s="5" t="s">
        <v>115</v>
      </c>
      <c r="BI4" s="5" t="s">
        <v>116</v>
      </c>
      <c r="BJ4" s="5" t="s">
        <v>117</v>
      </c>
      <c r="BK4" s="5" t="s">
        <v>118</v>
      </c>
      <c r="BL4" s="5" t="s">
        <v>119</v>
      </c>
      <c r="BM4" s="5" t="s">
        <v>116</v>
      </c>
      <c r="BN4" s="5" t="s">
        <v>95</v>
      </c>
      <c r="BO4" s="5" t="s">
        <v>120</v>
      </c>
      <c r="BP4" s="5" t="s">
        <v>103</v>
      </c>
      <c r="BQ4" s="5" t="s">
        <v>104</v>
      </c>
    </row>
    <row r="5" spans="25:67" ht="12.75">
      <c r="Y5" s="1"/>
      <c r="Z5" s="1"/>
      <c r="AA5" s="1"/>
      <c r="AB5" s="1"/>
      <c r="AC5" s="1"/>
      <c r="AD5" s="1"/>
      <c r="AE5" s="1"/>
      <c r="AH5" s="1"/>
      <c r="AJ5" s="1"/>
      <c r="AK5" s="1"/>
      <c r="AL5" s="1"/>
      <c r="AM5" s="1"/>
      <c r="AN5" s="1"/>
      <c r="AO5" s="1"/>
      <c r="AP5" s="1"/>
      <c r="AS5" s="1"/>
      <c r="AU5" s="1"/>
      <c r="AV5" s="1"/>
      <c r="AW5" s="1"/>
      <c r="AX5" s="1"/>
      <c r="AY5" s="1"/>
      <c r="AZ5" s="1"/>
      <c r="BA5" s="1"/>
      <c r="BD5" s="1"/>
      <c r="BF5" s="1"/>
      <c r="BG5" s="1"/>
      <c r="BH5" s="1"/>
      <c r="BI5" s="1"/>
      <c r="BJ5" s="1"/>
      <c r="BK5" s="1"/>
      <c r="BL5" s="1"/>
      <c r="BO5" s="1"/>
    </row>
    <row r="6" spans="1:69" ht="12.75">
      <c r="A6">
        <v>55738</v>
      </c>
      <c r="B6" t="s">
        <v>40</v>
      </c>
      <c r="C6">
        <v>2</v>
      </c>
      <c r="D6" t="s">
        <v>24</v>
      </c>
      <c r="E6" t="s">
        <v>96</v>
      </c>
      <c r="F6">
        <v>20050605</v>
      </c>
      <c r="G6" t="s">
        <v>41</v>
      </c>
      <c r="H6" t="s">
        <v>33</v>
      </c>
      <c r="I6">
        <v>32.6</v>
      </c>
      <c r="J6">
        <v>62.1</v>
      </c>
      <c r="K6">
        <v>51.83</v>
      </c>
      <c r="L6">
        <v>0.8962</v>
      </c>
      <c r="M6">
        <v>17</v>
      </c>
      <c r="N6">
        <v>-1.0527</v>
      </c>
      <c r="O6">
        <v>13.96</v>
      </c>
      <c r="P6">
        <v>-1.2613</v>
      </c>
      <c r="Q6">
        <v>29.5</v>
      </c>
      <c r="R6">
        <v>-0.4151</v>
      </c>
      <c r="S6" t="s">
        <v>27</v>
      </c>
      <c r="T6" t="s">
        <v>28</v>
      </c>
      <c r="U6" t="s">
        <v>29</v>
      </c>
      <c r="V6" t="s">
        <v>30</v>
      </c>
      <c r="W6" t="s">
        <v>31</v>
      </c>
      <c r="X6">
        <v>0.8962</v>
      </c>
      <c r="Y6" s="1">
        <f aca="true" t="shared" si="0" ref="Y6:Y18">IF($B6&lt;&gt;$B5,Y$2*X6,Y$2*X6+(1-Y$2)*Y5)</f>
        <v>0.35848</v>
      </c>
      <c r="Z6" s="1">
        <f aca="true" t="shared" si="1" ref="Z6:Z18">IF($B5&lt;&gt;$B6,Z$2*X6+(1-Z$2)*AVERAGE(X6:X8),IF(AG5=1,AH6,Z$2*X6+(1-Z$2)*Z5))</f>
        <v>0.61958</v>
      </c>
      <c r="AA6" s="1">
        <f aca="true" t="shared" si="2" ref="AA6:AA18">IF($B6&lt;&gt;$B5,X6-AVERAGE(X6:X8),X6-Z5)</f>
        <v>0.46103333333333335</v>
      </c>
      <c r="AB6" s="1">
        <f aca="true" t="shared" si="3" ref="AB6:AB18">IF(AF6&lt;&gt;X6,AF6,-99)</f>
        <v>-99</v>
      </c>
      <c r="AC6" s="1">
        <f aca="true" t="shared" si="4" ref="AC6:AC18">IF(ABS(X6)&gt;AC$2,X6,-99)</f>
        <v>-99</v>
      </c>
      <c r="AD6" s="1">
        <f>IF(ABS(AA6)&gt;AD$2,AA6,-99)</f>
        <v>-99</v>
      </c>
      <c r="AE6" s="1">
        <f aca="true" t="shared" si="5" ref="AE6:AE18">IF(AND(ABS(AA6)&gt;AE$2,ABS(AA6)&lt;AD$2),AA6,-99)</f>
        <v>-99</v>
      </c>
      <c r="AF6">
        <f aca="true" t="shared" si="6" ref="AF6:AF18">IF($B6&lt;&gt;$B5,X6,IF(AND(ABS(X6-X7)&gt;AF$2,ABS(AA6)&gt;AF$2),IF(AA6&gt;0,Z5+AF$2,Z5-AF$2),X6))</f>
        <v>0.8962</v>
      </c>
      <c r="AG6">
        <f aca="true" t="shared" si="7" ref="AG6:AG18">IF(AF6=X6,0,1)</f>
        <v>0</v>
      </c>
      <c r="AH6" s="1">
        <f aca="true" t="shared" si="8" ref="AH6:AH18">IF($B6&lt;&gt;$B5,AH$2*AF6+(1-AH$2)*AVERAGE(X6:X8),AH$2*AF6+(1-AH$2)*AH5)</f>
        <v>0.5273733333333334</v>
      </c>
      <c r="AI6">
        <v>-1.0527</v>
      </c>
      <c r="AJ6" s="1">
        <f aca="true" t="shared" si="9" ref="AJ6:AJ18">IF($B6&lt;&gt;$B5,AJ$2*AI6,AJ$2*AI6+(1-AJ$2)*AJ5)</f>
        <v>-0.42108</v>
      </c>
      <c r="AK6" s="1">
        <f aca="true" t="shared" si="10" ref="AK6:AK18">IF($B5&lt;&gt;$B6,AK$2*AI6+(1-AK$2)*AVERAGE(AI6:AI8),IF(AR5=1,AS6,AK$2*AI6+(1-AK$2)*AK5))</f>
        <v>-0.69634</v>
      </c>
      <c r="AL6" s="1">
        <f aca="true" t="shared" si="11" ref="AL6:AL18">IF($B6&lt;&gt;$B5,AI6-AVERAGE(AI6:AI8),AI6-AK5)</f>
        <v>-0.5939333333333334</v>
      </c>
      <c r="AM6" s="1">
        <f aca="true" t="shared" si="12" ref="AM6:AM18">IF(AQ6&lt;&gt;AI6,AQ6,-99)</f>
        <v>-99</v>
      </c>
      <c r="AN6" s="1">
        <f aca="true" t="shared" si="13" ref="AN6:AN18">IF(ABS(AI6)&gt;AN$2,AI6,-99)</f>
        <v>-99</v>
      </c>
      <c r="AO6" s="1">
        <f aca="true" t="shared" si="14" ref="AO6:AO18">IF(ABS(AL6)&gt;AO$2,AL6,-99)</f>
        <v>-99</v>
      </c>
      <c r="AP6" s="1">
        <f aca="true" t="shared" si="15" ref="AP6:AP18">IF(AND(ABS(AL6)&gt;AP$2,ABS(AL6)&lt;AO$2),AL6,-99)</f>
        <v>-99</v>
      </c>
      <c r="AQ6">
        <f aca="true" t="shared" si="16" ref="AQ6:AQ18">IF($B6&lt;&gt;$B5,AI6,IF(AND(ABS(AI6-AI7)&gt;AQ$2,ABS(AL6)&gt;AQ$2),IF(AL6&gt;0,AK5+AQ$2,AK5-AQ$2),AI6))</f>
        <v>-1.0527</v>
      </c>
      <c r="AR6">
        <f aca="true" t="shared" si="17" ref="AR6:AR18">IF(AQ6=AI6,0,1)</f>
        <v>0</v>
      </c>
      <c r="AS6" s="1">
        <f aca="true" t="shared" si="18" ref="AS6:AS18">IF($B6&lt;&gt;$B5,AS$2*AQ6+(1-AS$2)*AVERAGE(AI6:AI8),AS$2*AQ6+(1-AS$2)*AS5)</f>
        <v>-0.5775533333333334</v>
      </c>
      <c r="AT6">
        <v>-1.2613</v>
      </c>
      <c r="AU6" s="1">
        <f aca="true" t="shared" si="19" ref="AU6:AU18">IF($B6&lt;&gt;$B5,AU$2*AT6,AU$2*AT6+(1-AU$2)*AU5)</f>
        <v>-0.5045200000000001</v>
      </c>
      <c r="AV6" s="1">
        <f aca="true" t="shared" si="20" ref="AV6:AV18">IF($B5&lt;&gt;$B6,AV$2*AT6+(1-AV$2)*AVERAGE(AT6:AT8),IF(BC5=1,BD6,AV$2*AT6+(1-AV$2)*AV5))</f>
        <v>-1.26962</v>
      </c>
      <c r="AW6" s="1">
        <f aca="true" t="shared" si="21" ref="AW6:AW18">IF($B6&lt;&gt;$B5,AT6-AVERAGE(AT6:AT8),AT6-AV5)</f>
        <v>0.013866666666666472</v>
      </c>
      <c r="AX6" s="1">
        <f aca="true" t="shared" si="22" ref="AX6:AX18">IF(BB6&lt;&gt;AT6,BB6,-99)</f>
        <v>-99</v>
      </c>
      <c r="AY6" s="1">
        <f aca="true" t="shared" si="23" ref="AY6:AY18">IF(ABS(AT6)&gt;AY$2,AT6,-99)</f>
        <v>-99</v>
      </c>
      <c r="AZ6" s="1">
        <f aca="true" t="shared" si="24" ref="AZ6:AZ18">IF(ABS(AW6)&gt;AZ$2,AW6,-99)</f>
        <v>-99</v>
      </c>
      <c r="BA6" s="1">
        <f aca="true" t="shared" si="25" ref="BA6:BA18">IF(AND(ABS(AW6)&gt;BA$2,ABS(AW6)&lt;AZ$2),AW6,-99)</f>
        <v>-99</v>
      </c>
      <c r="BB6">
        <f aca="true" t="shared" si="26" ref="BB6:BB18">IF($B6&lt;&gt;$B5,AT6,IF(AND(ABS(AT6-AT7)&gt;BB$2,ABS(AW6)&gt;BB$2),IF(AW6&gt;0,AV5+BB$2,AV5-BB$2),AT6))</f>
        <v>-1.2613</v>
      </c>
      <c r="BC6">
        <f aca="true" t="shared" si="27" ref="BC6:BC18">IF(BB6=AT6,0,1)</f>
        <v>0</v>
      </c>
      <c r="BD6" s="1">
        <f aca="true" t="shared" si="28" ref="BD6:BD18">IF($B6&lt;&gt;$B5,BD$2*BB6+(1-BD$2)*AVERAGE(AT6:AT8),BD$2*BB6+(1-BD$2)*BD5)</f>
        <v>-1.2723933333333335</v>
      </c>
      <c r="BE6">
        <v>-0.4151</v>
      </c>
      <c r="BF6" s="1">
        <f aca="true" t="shared" si="29" ref="BF6:BF18">IF($B6&lt;&gt;$B5,BF$2*BE6,BF$2*BE6+(1-BF$2)*BF5)</f>
        <v>-0.16604000000000002</v>
      </c>
      <c r="BG6" s="1">
        <f aca="true" t="shared" si="30" ref="BG6:BG18">IF($B5&lt;&gt;$B6,BG$2*BE6+(1-BG$2)*AVERAGE(BE6:BE8),IF(BN5=1,BO6,BG$2*BE6+(1-BG$2)*BG5))</f>
        <v>-0.12628000000000003</v>
      </c>
      <c r="BH6" s="1">
        <f aca="true" t="shared" si="31" ref="BH6:BH18">IF($B6&lt;&gt;$B5,BE6-AVERAGE(BE6:BE8),BE6-BG5)</f>
        <v>-0.48136666666666666</v>
      </c>
      <c r="BI6" s="1">
        <f aca="true" t="shared" si="32" ref="BI6:BI18">IF(BM6&lt;&gt;BE6,BM6,-99)</f>
        <v>-99</v>
      </c>
      <c r="BJ6" s="1">
        <f aca="true" t="shared" si="33" ref="BJ6:BJ18">IF(ABS(BE6)&gt;BJ$2,BE6,-99)</f>
        <v>-99</v>
      </c>
      <c r="BK6" s="1">
        <f aca="true" t="shared" si="34" ref="BK6:BK18">IF(ABS(BH6)&gt;BK$2,BH6,-99)</f>
        <v>-99</v>
      </c>
      <c r="BL6" s="1">
        <f aca="true" t="shared" si="35" ref="BL6:BL18">IF(AND(ABS(BH6)&gt;BL$2,ABS(BH6)&lt;BK$2),BH6,-99)</f>
        <v>-99</v>
      </c>
      <c r="BM6">
        <f aca="true" t="shared" si="36" ref="BM6:BM18">IF($B6&lt;&gt;$B5,BE6,IF(AND(ABS(BE6-BE7)&gt;BM$2,ABS(BH6)&gt;BM$2),IF(BH6&gt;0,BG5+BM$2,BG5-BM$2),BE6))</f>
        <v>-0.4151</v>
      </c>
      <c r="BN6">
        <f aca="true" t="shared" si="37" ref="BN6:BN18">IF(BM6=BE6,0,1)</f>
        <v>0</v>
      </c>
      <c r="BO6" s="1">
        <f aca="true" t="shared" si="38" ref="BO6:BO18">IF($B6&lt;&gt;$B5,BO$2*BM6+(1-BO$2)*AVERAGE(BE6:BE8),BO$2*BM6+(1-BO$2)*BO5)</f>
        <v>-0.03000666666666668</v>
      </c>
      <c r="BP6">
        <f aca="true" t="shared" si="39" ref="BP6:BP18">IF(LEFT(E6,1)="O",1,0)</f>
        <v>0</v>
      </c>
      <c r="BQ6">
        <f aca="true" t="shared" si="40" ref="BQ6:BQ18">IF(AVERAGE(BK6,AZ6,AO6,AD6)=-99,0,1)</f>
        <v>0</v>
      </c>
    </row>
    <row r="7" spans="1:69" ht="12.75">
      <c r="A7">
        <v>56126</v>
      </c>
      <c r="B7" t="s">
        <v>40</v>
      </c>
      <c r="C7">
        <v>3</v>
      </c>
      <c r="D7" t="s">
        <v>24</v>
      </c>
      <c r="E7" t="s">
        <v>96</v>
      </c>
      <c r="F7">
        <v>20050621</v>
      </c>
      <c r="G7" t="s">
        <v>44</v>
      </c>
      <c r="H7" t="s">
        <v>39</v>
      </c>
      <c r="I7">
        <v>42.6</v>
      </c>
      <c r="J7">
        <v>59.4</v>
      </c>
      <c r="K7">
        <v>42.75</v>
      </c>
      <c r="L7">
        <v>-0.3454</v>
      </c>
      <c r="M7">
        <v>24.21</v>
      </c>
      <c r="N7">
        <v>0.0983</v>
      </c>
      <c r="O7">
        <v>9.38</v>
      </c>
      <c r="P7">
        <v>-1.4441</v>
      </c>
      <c r="Q7">
        <v>16.8</v>
      </c>
      <c r="R7">
        <v>-0.5331</v>
      </c>
      <c r="S7" t="s">
        <v>27</v>
      </c>
      <c r="T7" t="s">
        <v>28</v>
      </c>
      <c r="U7" t="s">
        <v>29</v>
      </c>
      <c r="V7" t="s">
        <v>30</v>
      </c>
      <c r="W7" t="s">
        <v>45</v>
      </c>
      <c r="X7">
        <v>-0.3454</v>
      </c>
      <c r="Y7" s="1">
        <f t="shared" si="0"/>
        <v>0.076928</v>
      </c>
      <c r="Z7" s="1">
        <f t="shared" si="1"/>
        <v>0.23358800000000002</v>
      </c>
      <c r="AA7" s="1">
        <f t="shared" si="2"/>
        <v>-0.96498</v>
      </c>
      <c r="AB7" s="1">
        <f t="shared" si="3"/>
        <v>-99</v>
      </c>
      <c r="AC7" s="1">
        <f t="shared" si="4"/>
        <v>-99</v>
      </c>
      <c r="AD7" s="1">
        <f aca="true" t="shared" si="41" ref="AD7:AD18">IF(ABS(AA7)&gt;AD$2,AA7,-99)</f>
        <v>-99</v>
      </c>
      <c r="AE7" s="1">
        <f t="shared" si="5"/>
        <v>-99</v>
      </c>
      <c r="AF7">
        <f t="shared" si="6"/>
        <v>-0.3454</v>
      </c>
      <c r="AG7">
        <f t="shared" si="7"/>
        <v>0</v>
      </c>
      <c r="AH7" s="1">
        <f t="shared" si="8"/>
        <v>0.3528186666666667</v>
      </c>
      <c r="AI7">
        <v>0.0983</v>
      </c>
      <c r="AJ7" s="1">
        <f t="shared" si="9"/>
        <v>-0.213328</v>
      </c>
      <c r="AK7" s="1">
        <f t="shared" si="10"/>
        <v>-0.37848399999999993</v>
      </c>
      <c r="AL7" s="1">
        <f t="shared" si="11"/>
        <v>0.79464</v>
      </c>
      <c r="AM7" s="1">
        <f t="shared" si="12"/>
        <v>-99</v>
      </c>
      <c r="AN7" s="1">
        <f t="shared" si="13"/>
        <v>-99</v>
      </c>
      <c r="AO7" s="1">
        <f t="shared" si="14"/>
        <v>-99</v>
      </c>
      <c r="AP7" s="1">
        <f t="shared" si="15"/>
        <v>-99</v>
      </c>
      <c r="AQ7">
        <f t="shared" si="16"/>
        <v>0.0983</v>
      </c>
      <c r="AR7">
        <f t="shared" si="17"/>
        <v>0</v>
      </c>
      <c r="AS7" s="1">
        <f t="shared" si="18"/>
        <v>-0.4423826666666667</v>
      </c>
      <c r="AT7">
        <v>-1.4441</v>
      </c>
      <c r="AU7" s="1">
        <f t="shared" si="19"/>
        <v>-0.880352</v>
      </c>
      <c r="AV7" s="1">
        <f t="shared" si="20"/>
        <v>-1.339412</v>
      </c>
      <c r="AW7" s="1">
        <f t="shared" si="21"/>
        <v>-0.17447999999999997</v>
      </c>
      <c r="AX7" s="1">
        <f t="shared" si="22"/>
        <v>-99</v>
      </c>
      <c r="AY7" s="1">
        <f t="shared" si="23"/>
        <v>-99</v>
      </c>
      <c r="AZ7" s="1">
        <f t="shared" si="24"/>
        <v>-99</v>
      </c>
      <c r="BA7" s="1">
        <f t="shared" si="25"/>
        <v>-99</v>
      </c>
      <c r="BB7">
        <f t="shared" si="26"/>
        <v>-1.4441</v>
      </c>
      <c r="BC7">
        <f t="shared" si="27"/>
        <v>0</v>
      </c>
      <c r="BD7" s="1">
        <f t="shared" si="28"/>
        <v>-1.3067346666666668</v>
      </c>
      <c r="BE7">
        <v>-0.5331</v>
      </c>
      <c r="BF7" s="1">
        <f t="shared" si="29"/>
        <v>-0.31286400000000003</v>
      </c>
      <c r="BG7" s="1">
        <f t="shared" si="30"/>
        <v>-0.28900800000000004</v>
      </c>
      <c r="BH7" s="1">
        <f t="shared" si="31"/>
        <v>-0.40681999999999996</v>
      </c>
      <c r="BI7" s="1">
        <f t="shared" si="32"/>
        <v>-99</v>
      </c>
      <c r="BJ7" s="1">
        <f t="shared" si="33"/>
        <v>-99</v>
      </c>
      <c r="BK7" s="1">
        <f t="shared" si="34"/>
        <v>-99</v>
      </c>
      <c r="BL7" s="1">
        <f t="shared" si="35"/>
        <v>-99</v>
      </c>
      <c r="BM7">
        <f t="shared" si="36"/>
        <v>-0.5331</v>
      </c>
      <c r="BN7">
        <f t="shared" si="37"/>
        <v>0</v>
      </c>
      <c r="BO7" s="1">
        <f t="shared" si="38"/>
        <v>-0.13062533333333334</v>
      </c>
      <c r="BP7">
        <f t="shared" si="39"/>
        <v>0</v>
      </c>
      <c r="BQ7">
        <f t="shared" si="40"/>
        <v>0</v>
      </c>
    </row>
    <row r="8" spans="1:69" ht="12.75">
      <c r="A8">
        <v>56269</v>
      </c>
      <c r="B8" t="s">
        <v>40</v>
      </c>
      <c r="C8">
        <v>2</v>
      </c>
      <c r="D8" t="s">
        <v>24</v>
      </c>
      <c r="E8" t="s">
        <v>96</v>
      </c>
      <c r="F8">
        <v>20050719</v>
      </c>
      <c r="G8" t="s">
        <v>53</v>
      </c>
      <c r="H8" t="s">
        <v>54</v>
      </c>
      <c r="I8">
        <v>39.2</v>
      </c>
      <c r="J8">
        <v>91.2</v>
      </c>
      <c r="K8">
        <v>50.41</v>
      </c>
      <c r="L8">
        <v>0.7547</v>
      </c>
      <c r="M8">
        <v>20.83</v>
      </c>
      <c r="N8">
        <v>-0.4219</v>
      </c>
      <c r="O8">
        <v>7</v>
      </c>
      <c r="P8">
        <v>-1.1201</v>
      </c>
      <c r="Q8">
        <v>52</v>
      </c>
      <c r="R8">
        <v>1.147</v>
      </c>
      <c r="S8" t="s">
        <v>27</v>
      </c>
      <c r="T8" t="s">
        <v>47</v>
      </c>
      <c r="U8" t="s">
        <v>29</v>
      </c>
      <c r="V8" t="s">
        <v>30</v>
      </c>
      <c r="W8" t="s">
        <v>31</v>
      </c>
      <c r="X8">
        <v>0.7547</v>
      </c>
      <c r="Y8" s="1">
        <f t="shared" si="0"/>
        <v>0.34803680000000004</v>
      </c>
      <c r="Z8" s="1">
        <f t="shared" si="1"/>
        <v>0.4420328</v>
      </c>
      <c r="AA8" s="1">
        <f t="shared" si="2"/>
        <v>0.521112</v>
      </c>
      <c r="AB8" s="1">
        <f t="shared" si="3"/>
        <v>-99</v>
      </c>
      <c r="AC8" s="1">
        <f t="shared" si="4"/>
        <v>-99</v>
      </c>
      <c r="AD8" s="1">
        <f t="shared" si="41"/>
        <v>-99</v>
      </c>
      <c r="AE8" s="1">
        <f t="shared" si="5"/>
        <v>-99</v>
      </c>
      <c r="AF8">
        <f t="shared" si="6"/>
        <v>0.7547</v>
      </c>
      <c r="AG8">
        <f t="shared" si="7"/>
        <v>0</v>
      </c>
      <c r="AH8" s="1">
        <f t="shared" si="8"/>
        <v>0.4331949333333334</v>
      </c>
      <c r="AI8">
        <v>-0.4219</v>
      </c>
      <c r="AJ8" s="1">
        <f t="shared" si="9"/>
        <v>-0.29675680000000004</v>
      </c>
      <c r="AK8" s="1">
        <f t="shared" si="10"/>
        <v>-0.39585039999999994</v>
      </c>
      <c r="AL8" s="1">
        <f t="shared" si="11"/>
        <v>-0.043416000000000066</v>
      </c>
      <c r="AM8" s="1">
        <f t="shared" si="12"/>
        <v>-99</v>
      </c>
      <c r="AN8" s="1">
        <f t="shared" si="13"/>
        <v>-99</v>
      </c>
      <c r="AO8" s="1">
        <f t="shared" si="14"/>
        <v>-99</v>
      </c>
      <c r="AP8" s="1">
        <f t="shared" si="15"/>
        <v>-99</v>
      </c>
      <c r="AQ8">
        <f t="shared" si="16"/>
        <v>-0.4219</v>
      </c>
      <c r="AR8">
        <f t="shared" si="17"/>
        <v>0</v>
      </c>
      <c r="AS8" s="1">
        <f t="shared" si="18"/>
        <v>-0.4382861333333334</v>
      </c>
      <c r="AT8">
        <v>-1.1201</v>
      </c>
      <c r="AU8" s="1">
        <f t="shared" si="19"/>
        <v>-0.9762512000000001</v>
      </c>
      <c r="AV8" s="1">
        <f t="shared" si="20"/>
        <v>-1.2516872</v>
      </c>
      <c r="AW8" s="1">
        <f t="shared" si="21"/>
        <v>0.21931199999999995</v>
      </c>
      <c r="AX8" s="1">
        <f t="shared" si="22"/>
        <v>-99</v>
      </c>
      <c r="AY8" s="1">
        <f t="shared" si="23"/>
        <v>-99</v>
      </c>
      <c r="AZ8" s="1">
        <f t="shared" si="24"/>
        <v>-99</v>
      </c>
      <c r="BA8" s="1">
        <f t="shared" si="25"/>
        <v>-99</v>
      </c>
      <c r="BB8">
        <f t="shared" si="26"/>
        <v>-1.1201</v>
      </c>
      <c r="BC8">
        <f t="shared" si="27"/>
        <v>0</v>
      </c>
      <c r="BD8" s="1">
        <f t="shared" si="28"/>
        <v>-1.2694077333333336</v>
      </c>
      <c r="BE8">
        <v>1.147</v>
      </c>
      <c r="BF8" s="1">
        <f t="shared" si="29"/>
        <v>0.27108160000000003</v>
      </c>
      <c r="BG8" s="1">
        <f t="shared" si="30"/>
        <v>0.2853952</v>
      </c>
      <c r="BH8" s="1">
        <f t="shared" si="31"/>
        <v>1.4360080000000002</v>
      </c>
      <c r="BI8" s="1">
        <f t="shared" si="32"/>
        <v>-99</v>
      </c>
      <c r="BJ8" s="1">
        <f t="shared" si="33"/>
        <v>-99</v>
      </c>
      <c r="BK8" s="1">
        <f t="shared" si="34"/>
        <v>-99</v>
      </c>
      <c r="BL8" s="1">
        <f t="shared" si="35"/>
        <v>-99</v>
      </c>
      <c r="BM8">
        <f t="shared" si="36"/>
        <v>1.147</v>
      </c>
      <c r="BN8">
        <f t="shared" si="37"/>
        <v>0</v>
      </c>
      <c r="BO8" s="1">
        <f t="shared" si="38"/>
        <v>0.12489973333333335</v>
      </c>
      <c r="BP8">
        <f t="shared" si="39"/>
        <v>0</v>
      </c>
      <c r="BQ8">
        <f t="shared" si="40"/>
        <v>0</v>
      </c>
    </row>
    <row r="9" spans="1:69" ht="12.75">
      <c r="A9">
        <v>56270</v>
      </c>
      <c r="B9" t="s">
        <v>40</v>
      </c>
      <c r="C9">
        <v>3</v>
      </c>
      <c r="D9" t="s">
        <v>24</v>
      </c>
      <c r="E9" t="s">
        <v>96</v>
      </c>
      <c r="F9">
        <v>20050721</v>
      </c>
      <c r="G9" t="s">
        <v>56</v>
      </c>
      <c r="H9" t="s">
        <v>51</v>
      </c>
      <c r="I9">
        <v>33.4</v>
      </c>
      <c r="J9">
        <v>84</v>
      </c>
      <c r="K9">
        <v>59.46</v>
      </c>
      <c r="L9">
        <v>0.4851</v>
      </c>
      <c r="M9">
        <v>33.92</v>
      </c>
      <c r="N9">
        <v>-0.8511</v>
      </c>
      <c r="O9">
        <v>43.33</v>
      </c>
      <c r="P9">
        <v>-0.2859</v>
      </c>
      <c r="Q9">
        <v>50.6</v>
      </c>
      <c r="R9">
        <v>0.5338</v>
      </c>
      <c r="S9" t="s">
        <v>27</v>
      </c>
      <c r="T9" t="s">
        <v>47</v>
      </c>
      <c r="U9" t="s">
        <v>29</v>
      </c>
      <c r="V9" t="s">
        <v>30</v>
      </c>
      <c r="W9" t="s">
        <v>31</v>
      </c>
      <c r="X9">
        <v>0.4851</v>
      </c>
      <c r="Y9" s="1">
        <f t="shared" si="0"/>
        <v>0.40286208</v>
      </c>
      <c r="Z9" s="1">
        <f t="shared" si="1"/>
        <v>0.45925968</v>
      </c>
      <c r="AA9" s="1">
        <f t="shared" si="2"/>
        <v>0.04306719999999997</v>
      </c>
      <c r="AB9" s="1">
        <f t="shared" si="3"/>
        <v>-99</v>
      </c>
      <c r="AC9" s="1">
        <f t="shared" si="4"/>
        <v>-99</v>
      </c>
      <c r="AD9" s="1">
        <f t="shared" si="41"/>
        <v>-99</v>
      </c>
      <c r="AE9" s="1">
        <f t="shared" si="5"/>
        <v>-99</v>
      </c>
      <c r="AF9">
        <f t="shared" si="6"/>
        <v>0.4851</v>
      </c>
      <c r="AG9">
        <f t="shared" si="7"/>
        <v>0</v>
      </c>
      <c r="AH9" s="1">
        <f t="shared" si="8"/>
        <v>0.4435759466666668</v>
      </c>
      <c r="AI9">
        <v>-0.8511</v>
      </c>
      <c r="AJ9" s="1">
        <f t="shared" si="9"/>
        <v>-0.5184940800000001</v>
      </c>
      <c r="AK9" s="1">
        <f t="shared" si="10"/>
        <v>-0.57795024</v>
      </c>
      <c r="AL9" s="1">
        <f t="shared" si="11"/>
        <v>-0.45524960000000003</v>
      </c>
      <c r="AM9" s="1">
        <f t="shared" si="12"/>
        <v>-99</v>
      </c>
      <c r="AN9" s="1">
        <f t="shared" si="13"/>
        <v>-99</v>
      </c>
      <c r="AO9" s="1">
        <f t="shared" si="14"/>
        <v>-99</v>
      </c>
      <c r="AP9" s="1">
        <f t="shared" si="15"/>
        <v>-99</v>
      </c>
      <c r="AQ9">
        <f t="shared" si="16"/>
        <v>-0.8511</v>
      </c>
      <c r="AR9">
        <f t="shared" si="17"/>
        <v>0</v>
      </c>
      <c r="AS9" s="1">
        <f t="shared" si="18"/>
        <v>-0.5208489066666667</v>
      </c>
      <c r="AT9">
        <v>-0.2859</v>
      </c>
      <c r="AU9" s="1">
        <f t="shared" si="19"/>
        <v>-0.7001107200000001</v>
      </c>
      <c r="AV9" s="1">
        <f t="shared" si="20"/>
        <v>-0.8653723200000001</v>
      </c>
      <c r="AW9" s="1">
        <f t="shared" si="21"/>
        <v>0.9657872000000001</v>
      </c>
      <c r="AX9" s="1">
        <f t="shared" si="22"/>
        <v>-99</v>
      </c>
      <c r="AY9" s="1">
        <f t="shared" si="23"/>
        <v>-99</v>
      </c>
      <c r="AZ9" s="1">
        <f t="shared" si="24"/>
        <v>-99</v>
      </c>
      <c r="BA9" s="1">
        <f t="shared" si="25"/>
        <v>-99</v>
      </c>
      <c r="BB9">
        <f t="shared" si="26"/>
        <v>-0.2859</v>
      </c>
      <c r="BC9">
        <f t="shared" si="27"/>
        <v>0</v>
      </c>
      <c r="BD9" s="1">
        <f t="shared" si="28"/>
        <v>-1.072706186666667</v>
      </c>
      <c r="BE9">
        <v>0.5338</v>
      </c>
      <c r="BF9" s="1">
        <f t="shared" si="29"/>
        <v>0.37616896000000005</v>
      </c>
      <c r="BG9" s="1">
        <f t="shared" si="30"/>
        <v>0.38475712000000006</v>
      </c>
      <c r="BH9" s="1">
        <f t="shared" si="31"/>
        <v>0.24840480000000004</v>
      </c>
      <c r="BI9" s="1">
        <f t="shared" si="32"/>
        <v>-99</v>
      </c>
      <c r="BJ9" s="1">
        <f t="shared" si="33"/>
        <v>-99</v>
      </c>
      <c r="BK9" s="1">
        <f t="shared" si="34"/>
        <v>-99</v>
      </c>
      <c r="BL9" s="1">
        <f t="shared" si="35"/>
        <v>-99</v>
      </c>
      <c r="BM9">
        <f t="shared" si="36"/>
        <v>0.5338</v>
      </c>
      <c r="BN9">
        <f t="shared" si="37"/>
        <v>0</v>
      </c>
      <c r="BO9" s="1">
        <f t="shared" si="38"/>
        <v>0.2066797866666667</v>
      </c>
      <c r="BP9">
        <f t="shared" si="39"/>
        <v>0</v>
      </c>
      <c r="BQ9">
        <f t="shared" si="40"/>
        <v>0</v>
      </c>
    </row>
    <row r="10" spans="1:69" ht="12.75">
      <c r="A10">
        <v>56381</v>
      </c>
      <c r="B10" t="s">
        <v>40</v>
      </c>
      <c r="C10">
        <v>2</v>
      </c>
      <c r="D10" t="s">
        <v>24</v>
      </c>
      <c r="E10" t="s">
        <v>96</v>
      </c>
      <c r="F10">
        <v>20050818</v>
      </c>
      <c r="G10" t="s">
        <v>61</v>
      </c>
      <c r="H10" t="s">
        <v>62</v>
      </c>
      <c r="I10">
        <v>43.2</v>
      </c>
      <c r="J10">
        <v>62.4</v>
      </c>
      <c r="K10">
        <v>56.63</v>
      </c>
      <c r="L10">
        <v>0.7055</v>
      </c>
      <c r="M10">
        <v>26.83</v>
      </c>
      <c r="N10">
        <v>-0.7143</v>
      </c>
      <c r="O10">
        <v>33.96</v>
      </c>
      <c r="P10">
        <v>0.7072</v>
      </c>
      <c r="Q10">
        <v>19.2</v>
      </c>
      <c r="R10">
        <v>-0.7071</v>
      </c>
      <c r="S10" t="s">
        <v>27</v>
      </c>
      <c r="T10" t="s">
        <v>58</v>
      </c>
      <c r="U10" t="s">
        <v>29</v>
      </c>
      <c r="V10" t="s">
        <v>30</v>
      </c>
      <c r="W10" t="s">
        <v>31</v>
      </c>
      <c r="X10">
        <v>0.7055</v>
      </c>
      <c r="Y10" s="1">
        <f t="shared" si="0"/>
        <v>0.5239172480000001</v>
      </c>
      <c r="Z10" s="1">
        <f t="shared" si="1"/>
        <v>0.557755808</v>
      </c>
      <c r="AA10" s="1">
        <f t="shared" si="2"/>
        <v>0.24624032</v>
      </c>
      <c r="AB10" s="1">
        <f t="shared" si="3"/>
        <v>-99</v>
      </c>
      <c r="AC10" s="1">
        <f t="shared" si="4"/>
        <v>-99</v>
      </c>
      <c r="AD10" s="1">
        <f t="shared" si="41"/>
        <v>-99</v>
      </c>
      <c r="AE10" s="1">
        <f t="shared" si="5"/>
        <v>-99</v>
      </c>
      <c r="AF10">
        <f t="shared" si="6"/>
        <v>0.7055</v>
      </c>
      <c r="AG10">
        <f t="shared" si="7"/>
        <v>0</v>
      </c>
      <c r="AH10" s="1">
        <f t="shared" si="8"/>
        <v>0.49596075733333345</v>
      </c>
      <c r="AI10">
        <v>-0.7143</v>
      </c>
      <c r="AJ10" s="1">
        <f t="shared" si="9"/>
        <v>-0.596816448</v>
      </c>
      <c r="AK10" s="1">
        <f t="shared" si="10"/>
        <v>-0.6324901439999999</v>
      </c>
      <c r="AL10" s="1">
        <f t="shared" si="11"/>
        <v>-0.1363497600000001</v>
      </c>
      <c r="AM10" s="1">
        <f t="shared" si="12"/>
        <v>-99</v>
      </c>
      <c r="AN10" s="1">
        <f t="shared" si="13"/>
        <v>-99</v>
      </c>
      <c r="AO10" s="1">
        <f t="shared" si="14"/>
        <v>-99</v>
      </c>
      <c r="AP10" s="1">
        <f t="shared" si="15"/>
        <v>-99</v>
      </c>
      <c r="AQ10">
        <f t="shared" si="16"/>
        <v>-0.7143</v>
      </c>
      <c r="AR10">
        <f t="shared" si="17"/>
        <v>0</v>
      </c>
      <c r="AS10" s="1">
        <f t="shared" si="18"/>
        <v>-0.5595391253333334</v>
      </c>
      <c r="AT10">
        <v>0.7072</v>
      </c>
      <c r="AU10" s="1">
        <f t="shared" si="19"/>
        <v>-0.13718643200000002</v>
      </c>
      <c r="AV10" s="1">
        <f t="shared" si="20"/>
        <v>-0.23634339199999999</v>
      </c>
      <c r="AW10" s="1">
        <f t="shared" si="21"/>
        <v>1.5725723200000001</v>
      </c>
      <c r="AX10" s="1">
        <f t="shared" si="22"/>
        <v>-99</v>
      </c>
      <c r="AY10" s="1">
        <f t="shared" si="23"/>
        <v>-99</v>
      </c>
      <c r="AZ10" s="1">
        <f t="shared" si="24"/>
        <v>-99</v>
      </c>
      <c r="BA10" s="1">
        <f t="shared" si="25"/>
        <v>-99</v>
      </c>
      <c r="BB10">
        <f t="shared" si="26"/>
        <v>0.7072</v>
      </c>
      <c r="BC10">
        <f t="shared" si="27"/>
        <v>0</v>
      </c>
      <c r="BD10" s="1">
        <f t="shared" si="28"/>
        <v>-0.7167249493333336</v>
      </c>
      <c r="BE10">
        <v>-0.7071</v>
      </c>
      <c r="BF10" s="1">
        <f t="shared" si="29"/>
        <v>-0.05713862399999997</v>
      </c>
      <c r="BG10" s="1">
        <f t="shared" si="30"/>
        <v>-0.05198572799999995</v>
      </c>
      <c r="BH10" s="1">
        <f t="shared" si="31"/>
        <v>-1.09185712</v>
      </c>
      <c r="BI10" s="1">
        <f t="shared" si="32"/>
        <v>-99</v>
      </c>
      <c r="BJ10" s="1">
        <f t="shared" si="33"/>
        <v>-99</v>
      </c>
      <c r="BK10" s="1">
        <f t="shared" si="34"/>
        <v>-99</v>
      </c>
      <c r="BL10" s="1">
        <f t="shared" si="35"/>
        <v>-99</v>
      </c>
      <c r="BM10">
        <f t="shared" si="36"/>
        <v>-0.7071</v>
      </c>
      <c r="BN10">
        <f t="shared" si="37"/>
        <v>0</v>
      </c>
      <c r="BO10" s="1">
        <f t="shared" si="38"/>
        <v>0.02392382933333337</v>
      </c>
      <c r="BP10">
        <f t="shared" si="39"/>
        <v>0</v>
      </c>
      <c r="BQ10">
        <f t="shared" si="40"/>
        <v>0</v>
      </c>
    </row>
    <row r="11" spans="1:69" ht="12.75">
      <c r="A11">
        <v>56383</v>
      </c>
      <c r="B11" t="s">
        <v>40</v>
      </c>
      <c r="C11">
        <v>3</v>
      </c>
      <c r="D11" t="s">
        <v>24</v>
      </c>
      <c r="E11" t="s">
        <v>96</v>
      </c>
      <c r="F11">
        <v>20050824</v>
      </c>
      <c r="G11" t="s">
        <v>66</v>
      </c>
      <c r="H11" t="s">
        <v>51</v>
      </c>
      <c r="I11">
        <v>35.2</v>
      </c>
      <c r="J11">
        <v>87</v>
      </c>
      <c r="K11">
        <v>61.46</v>
      </c>
      <c r="L11">
        <v>0.6655</v>
      </c>
      <c r="M11">
        <v>39.42</v>
      </c>
      <c r="N11">
        <v>1.0993</v>
      </c>
      <c r="O11">
        <v>62.08</v>
      </c>
      <c r="P11">
        <v>1.1116</v>
      </c>
      <c r="Q11">
        <v>51.8</v>
      </c>
      <c r="R11">
        <v>0.6198</v>
      </c>
      <c r="S11">
        <v>20070214</v>
      </c>
      <c r="T11" t="s">
        <v>58</v>
      </c>
      <c r="U11" t="s">
        <v>29</v>
      </c>
      <c r="V11" t="s">
        <v>30</v>
      </c>
      <c r="W11" t="s">
        <v>31</v>
      </c>
      <c r="X11">
        <v>0.6655</v>
      </c>
      <c r="Y11" s="1">
        <f t="shared" si="0"/>
        <v>0.5805503488</v>
      </c>
      <c r="Z11" s="1">
        <f t="shared" si="1"/>
        <v>0.6008534848</v>
      </c>
      <c r="AA11" s="1">
        <f t="shared" si="2"/>
        <v>0.10774419199999996</v>
      </c>
      <c r="AB11" s="1">
        <f t="shared" si="3"/>
        <v>-99</v>
      </c>
      <c r="AC11" s="1">
        <f t="shared" si="4"/>
        <v>-99</v>
      </c>
      <c r="AD11" s="1">
        <f t="shared" si="41"/>
        <v>-99</v>
      </c>
      <c r="AE11" s="1">
        <f t="shared" si="5"/>
        <v>-99</v>
      </c>
      <c r="AF11">
        <f t="shared" si="6"/>
        <v>0.6655</v>
      </c>
      <c r="AG11">
        <f t="shared" si="7"/>
        <v>0</v>
      </c>
      <c r="AH11" s="1">
        <f t="shared" si="8"/>
        <v>0.5298686058666668</v>
      </c>
      <c r="AI11">
        <v>1.0993</v>
      </c>
      <c r="AJ11" s="1">
        <f t="shared" si="9"/>
        <v>0.08163013120000001</v>
      </c>
      <c r="AK11" s="1">
        <f t="shared" si="10"/>
        <v>0.06022591360000007</v>
      </c>
      <c r="AL11" s="1">
        <f t="shared" si="11"/>
        <v>1.7317901439999999</v>
      </c>
      <c r="AM11" s="1">
        <f t="shared" si="12"/>
        <v>-99</v>
      </c>
      <c r="AN11" s="1">
        <f t="shared" si="13"/>
        <v>-99</v>
      </c>
      <c r="AO11" s="1">
        <f t="shared" si="14"/>
        <v>-99</v>
      </c>
      <c r="AP11" s="1">
        <f t="shared" si="15"/>
        <v>-99</v>
      </c>
      <c r="AQ11">
        <f t="shared" si="16"/>
        <v>1.0993</v>
      </c>
      <c r="AR11">
        <f t="shared" si="17"/>
        <v>0</v>
      </c>
      <c r="AS11" s="1">
        <f t="shared" si="18"/>
        <v>-0.22777130026666675</v>
      </c>
      <c r="AT11">
        <v>1.1116</v>
      </c>
      <c r="AU11" s="1">
        <f t="shared" si="19"/>
        <v>0.3623281408</v>
      </c>
      <c r="AV11" s="1">
        <f t="shared" si="20"/>
        <v>0.3028339648</v>
      </c>
      <c r="AW11" s="1">
        <f t="shared" si="21"/>
        <v>1.347943392</v>
      </c>
      <c r="AX11" s="1">
        <f t="shared" si="22"/>
        <v>-99</v>
      </c>
      <c r="AY11" s="1">
        <f t="shared" si="23"/>
        <v>-99</v>
      </c>
      <c r="AZ11" s="1">
        <f t="shared" si="24"/>
        <v>-99</v>
      </c>
      <c r="BA11" s="1">
        <f t="shared" si="25"/>
        <v>-99</v>
      </c>
      <c r="BB11">
        <f t="shared" si="26"/>
        <v>1.1116</v>
      </c>
      <c r="BC11">
        <f t="shared" si="27"/>
        <v>0</v>
      </c>
      <c r="BD11" s="1">
        <f t="shared" si="28"/>
        <v>-0.351059959466667</v>
      </c>
      <c r="BE11">
        <v>0.6198</v>
      </c>
      <c r="BF11" s="1">
        <f t="shared" si="29"/>
        <v>0.21363682560000005</v>
      </c>
      <c r="BG11" s="1">
        <f t="shared" si="30"/>
        <v>0.21672856320000006</v>
      </c>
      <c r="BH11" s="1">
        <f t="shared" si="31"/>
        <v>0.6717857279999999</v>
      </c>
      <c r="BI11" s="1">
        <f t="shared" si="32"/>
        <v>-99</v>
      </c>
      <c r="BJ11" s="1">
        <f t="shared" si="33"/>
        <v>-99</v>
      </c>
      <c r="BK11" s="1">
        <f t="shared" si="34"/>
        <v>-99</v>
      </c>
      <c r="BL11" s="1">
        <f t="shared" si="35"/>
        <v>-99</v>
      </c>
      <c r="BM11">
        <f t="shared" si="36"/>
        <v>0.6198</v>
      </c>
      <c r="BN11">
        <f t="shared" si="37"/>
        <v>0</v>
      </c>
      <c r="BO11" s="1">
        <f t="shared" si="38"/>
        <v>0.1430990634666667</v>
      </c>
      <c r="BP11">
        <f t="shared" si="39"/>
        <v>0</v>
      </c>
      <c r="BQ11">
        <f t="shared" si="40"/>
        <v>0</v>
      </c>
    </row>
    <row r="12" spans="1:69" ht="12.75">
      <c r="A12">
        <v>56382</v>
      </c>
      <c r="B12" t="s">
        <v>40</v>
      </c>
      <c r="C12">
        <v>2</v>
      </c>
      <c r="D12" t="s">
        <v>24</v>
      </c>
      <c r="E12" t="s">
        <v>96</v>
      </c>
      <c r="F12">
        <v>20050913</v>
      </c>
      <c r="G12" t="s">
        <v>70</v>
      </c>
      <c r="H12" t="s">
        <v>39</v>
      </c>
      <c r="I12">
        <v>33.8</v>
      </c>
      <c r="J12">
        <v>59.2</v>
      </c>
      <c r="K12">
        <v>57.83</v>
      </c>
      <c r="L12">
        <v>1.5349</v>
      </c>
      <c r="M12">
        <v>24.7</v>
      </c>
      <c r="N12">
        <v>0.1681</v>
      </c>
      <c r="O12">
        <v>24.79</v>
      </c>
      <c r="P12">
        <v>0.971</v>
      </c>
      <c r="Q12">
        <v>25.4</v>
      </c>
      <c r="R12">
        <v>0.1266</v>
      </c>
      <c r="S12">
        <v>20070214</v>
      </c>
      <c r="T12" t="s">
        <v>29</v>
      </c>
      <c r="U12" t="s">
        <v>30</v>
      </c>
      <c r="V12" t="s">
        <v>31</v>
      </c>
      <c r="W12" t="s">
        <v>31</v>
      </c>
      <c r="X12">
        <v>1.5349</v>
      </c>
      <c r="Y12" s="1">
        <f t="shared" si="0"/>
        <v>0.9622902092800001</v>
      </c>
      <c r="Z12" s="1">
        <f t="shared" si="1"/>
        <v>0.97447209088</v>
      </c>
      <c r="AA12" s="1">
        <f t="shared" si="2"/>
        <v>0.9340465151999999</v>
      </c>
      <c r="AB12" s="1">
        <f t="shared" si="3"/>
        <v>-99</v>
      </c>
      <c r="AC12" s="1">
        <f t="shared" si="4"/>
        <v>-99</v>
      </c>
      <c r="AD12" s="1">
        <f t="shared" si="41"/>
        <v>-99</v>
      </c>
      <c r="AE12" s="1">
        <f t="shared" si="5"/>
        <v>-99</v>
      </c>
      <c r="AF12">
        <f t="shared" si="6"/>
        <v>1.5349</v>
      </c>
      <c r="AG12">
        <f t="shared" si="7"/>
        <v>0</v>
      </c>
      <c r="AH12" s="1">
        <f t="shared" si="8"/>
        <v>0.7308748846933335</v>
      </c>
      <c r="AI12">
        <v>0.1681</v>
      </c>
      <c r="AJ12" s="1">
        <f t="shared" si="9"/>
        <v>0.11621807872</v>
      </c>
      <c r="AK12" s="1">
        <f t="shared" si="10"/>
        <v>0.10337554816000005</v>
      </c>
      <c r="AL12" s="1">
        <f t="shared" si="11"/>
        <v>0.10787408639999993</v>
      </c>
      <c r="AM12" s="1">
        <f t="shared" si="12"/>
        <v>-99</v>
      </c>
      <c r="AN12" s="1">
        <f t="shared" si="13"/>
        <v>-99</v>
      </c>
      <c r="AO12" s="1">
        <f t="shared" si="14"/>
        <v>-99</v>
      </c>
      <c r="AP12" s="1">
        <f t="shared" si="15"/>
        <v>-99</v>
      </c>
      <c r="AQ12">
        <f t="shared" si="16"/>
        <v>0.1681</v>
      </c>
      <c r="AR12">
        <f t="shared" si="17"/>
        <v>0</v>
      </c>
      <c r="AS12" s="1">
        <f t="shared" si="18"/>
        <v>-0.1485970402133334</v>
      </c>
      <c r="AT12">
        <v>0.971</v>
      </c>
      <c r="AU12" s="1">
        <f t="shared" si="19"/>
        <v>0.60579688448</v>
      </c>
      <c r="AV12" s="1">
        <f t="shared" si="20"/>
        <v>0.5701003788800001</v>
      </c>
      <c r="AW12" s="1">
        <f t="shared" si="21"/>
        <v>0.6681660352</v>
      </c>
      <c r="AX12" s="1">
        <f t="shared" si="22"/>
        <v>-99</v>
      </c>
      <c r="AY12" s="1">
        <f t="shared" si="23"/>
        <v>-99</v>
      </c>
      <c r="AZ12" s="1">
        <f t="shared" si="24"/>
        <v>-99</v>
      </c>
      <c r="BA12" s="1">
        <f t="shared" si="25"/>
        <v>-99</v>
      </c>
      <c r="BB12">
        <f t="shared" si="26"/>
        <v>0.971</v>
      </c>
      <c r="BC12">
        <f t="shared" si="27"/>
        <v>0</v>
      </c>
      <c r="BD12" s="1">
        <f t="shared" si="28"/>
        <v>-0.08664796757333362</v>
      </c>
      <c r="BE12">
        <v>0.1266</v>
      </c>
      <c r="BF12" s="1">
        <f t="shared" si="29"/>
        <v>0.17882209536000002</v>
      </c>
      <c r="BG12" s="1">
        <f t="shared" si="30"/>
        <v>0.18067713792</v>
      </c>
      <c r="BH12" s="1">
        <f t="shared" si="31"/>
        <v>-0.09012856320000007</v>
      </c>
      <c r="BI12" s="1">
        <f t="shared" si="32"/>
        <v>-99</v>
      </c>
      <c r="BJ12" s="1">
        <f t="shared" si="33"/>
        <v>-99</v>
      </c>
      <c r="BK12" s="1">
        <f t="shared" si="34"/>
        <v>-99</v>
      </c>
      <c r="BL12" s="1">
        <f t="shared" si="35"/>
        <v>-99</v>
      </c>
      <c r="BM12">
        <f t="shared" si="36"/>
        <v>0.1266</v>
      </c>
      <c r="BN12">
        <f t="shared" si="37"/>
        <v>0</v>
      </c>
      <c r="BO12" s="1">
        <f t="shared" si="38"/>
        <v>0.13979925077333338</v>
      </c>
      <c r="BP12">
        <f t="shared" si="39"/>
        <v>0</v>
      </c>
      <c r="BQ12">
        <f t="shared" si="40"/>
        <v>0</v>
      </c>
    </row>
    <row r="13" spans="1:69" ht="12.75">
      <c r="A13">
        <v>56727</v>
      </c>
      <c r="B13" t="s">
        <v>40</v>
      </c>
      <c r="C13">
        <v>1</v>
      </c>
      <c r="D13" t="s">
        <v>24</v>
      </c>
      <c r="E13" t="s">
        <v>98</v>
      </c>
      <c r="F13">
        <v>20051022</v>
      </c>
      <c r="G13" t="s">
        <v>75</v>
      </c>
      <c r="H13" t="s">
        <v>33</v>
      </c>
      <c r="I13">
        <v>34.2</v>
      </c>
      <c r="J13">
        <v>59.5</v>
      </c>
      <c r="K13">
        <v>45.71</v>
      </c>
      <c r="L13">
        <v>0.0714</v>
      </c>
      <c r="M13">
        <v>14.83</v>
      </c>
      <c r="N13">
        <v>-1.3386</v>
      </c>
      <c r="O13">
        <v>23.33</v>
      </c>
      <c r="P13">
        <v>1.2377</v>
      </c>
      <c r="Q13">
        <v>25.3</v>
      </c>
      <c r="R13">
        <v>-0.9666</v>
      </c>
      <c r="S13">
        <v>20070214</v>
      </c>
      <c r="T13" t="s">
        <v>31</v>
      </c>
      <c r="U13" t="s">
        <v>31</v>
      </c>
      <c r="V13" t="s">
        <v>31</v>
      </c>
      <c r="W13" t="s">
        <v>31</v>
      </c>
      <c r="X13">
        <v>0.0714</v>
      </c>
      <c r="Y13" s="1">
        <f t="shared" si="0"/>
        <v>0.6059341255680001</v>
      </c>
      <c r="Z13" s="1">
        <f t="shared" si="1"/>
        <v>0.613243254528</v>
      </c>
      <c r="AA13" s="1">
        <f t="shared" si="2"/>
        <v>-0.90307209088</v>
      </c>
      <c r="AB13" s="1">
        <f t="shared" si="3"/>
        <v>-99</v>
      </c>
      <c r="AC13" s="1">
        <f t="shared" si="4"/>
        <v>-99</v>
      </c>
      <c r="AD13" s="1">
        <f t="shared" si="41"/>
        <v>-99</v>
      </c>
      <c r="AE13" s="1">
        <f t="shared" si="5"/>
        <v>-99</v>
      </c>
      <c r="AF13">
        <f t="shared" si="6"/>
        <v>0.0714</v>
      </c>
      <c r="AG13">
        <f t="shared" si="7"/>
        <v>0</v>
      </c>
      <c r="AH13" s="1">
        <f t="shared" si="8"/>
        <v>0.5989799077546668</v>
      </c>
      <c r="AI13">
        <v>-1.3386</v>
      </c>
      <c r="AJ13" s="1">
        <f t="shared" si="9"/>
        <v>-0.465709152768</v>
      </c>
      <c r="AK13" s="1">
        <f t="shared" si="10"/>
        <v>-0.473414671104</v>
      </c>
      <c r="AL13" s="1">
        <f t="shared" si="11"/>
        <v>-1.44197554816</v>
      </c>
      <c r="AM13" s="1">
        <f t="shared" si="12"/>
        <v>-99</v>
      </c>
      <c r="AN13" s="1">
        <f t="shared" si="13"/>
        <v>-99</v>
      </c>
      <c r="AO13" s="1">
        <f t="shared" si="14"/>
        <v>-99</v>
      </c>
      <c r="AP13" s="1">
        <f t="shared" si="15"/>
        <v>-99</v>
      </c>
      <c r="AQ13">
        <f t="shared" si="16"/>
        <v>-1.3386</v>
      </c>
      <c r="AR13">
        <f t="shared" si="17"/>
        <v>0</v>
      </c>
      <c r="AS13" s="1">
        <f t="shared" si="18"/>
        <v>-0.3865976321706667</v>
      </c>
      <c r="AT13">
        <v>1.2377</v>
      </c>
      <c r="AU13" s="1">
        <f t="shared" si="19"/>
        <v>0.858558130688</v>
      </c>
      <c r="AV13" s="1">
        <f t="shared" si="20"/>
        <v>0.8371402273280001</v>
      </c>
      <c r="AW13" s="1">
        <f t="shared" si="21"/>
        <v>0.6675996211199999</v>
      </c>
      <c r="AX13" s="1">
        <f t="shared" si="22"/>
        <v>-99</v>
      </c>
      <c r="AY13" s="1">
        <f t="shared" si="23"/>
        <v>-99</v>
      </c>
      <c r="AZ13" s="1">
        <f t="shared" si="24"/>
        <v>-99</v>
      </c>
      <c r="BA13" s="1">
        <f t="shared" si="25"/>
        <v>-99</v>
      </c>
      <c r="BB13">
        <f t="shared" si="26"/>
        <v>1.2377</v>
      </c>
      <c r="BC13">
        <f t="shared" si="27"/>
        <v>0</v>
      </c>
      <c r="BD13" s="1">
        <f t="shared" si="28"/>
        <v>0.17822162594133312</v>
      </c>
      <c r="BE13">
        <v>-0.9666</v>
      </c>
      <c r="BF13" s="1">
        <f t="shared" si="29"/>
        <v>-0.279346742784</v>
      </c>
      <c r="BG13" s="1">
        <f t="shared" si="30"/>
        <v>-0.27823371724800006</v>
      </c>
      <c r="BH13" s="1">
        <f t="shared" si="31"/>
        <v>-1.14727713792</v>
      </c>
      <c r="BI13" s="1">
        <f t="shared" si="32"/>
        <v>-99</v>
      </c>
      <c r="BJ13" s="1">
        <f t="shared" si="33"/>
        <v>-99</v>
      </c>
      <c r="BK13" s="1">
        <f t="shared" si="34"/>
        <v>-99</v>
      </c>
      <c r="BL13" s="1">
        <f t="shared" si="35"/>
        <v>-99</v>
      </c>
      <c r="BM13">
        <f t="shared" si="36"/>
        <v>-0.9666</v>
      </c>
      <c r="BN13">
        <f t="shared" si="37"/>
        <v>0</v>
      </c>
      <c r="BO13" s="1">
        <f t="shared" si="38"/>
        <v>-0.08148059938133331</v>
      </c>
      <c r="BP13">
        <f t="shared" si="39"/>
        <v>0</v>
      </c>
      <c r="BQ13">
        <f t="shared" si="40"/>
        <v>0</v>
      </c>
    </row>
    <row r="14" spans="1:69" ht="12.75">
      <c r="A14">
        <v>59005</v>
      </c>
      <c r="B14" t="s">
        <v>40</v>
      </c>
      <c r="C14">
        <v>3</v>
      </c>
      <c r="D14" t="s">
        <v>24</v>
      </c>
      <c r="E14" t="s">
        <v>99</v>
      </c>
      <c r="F14">
        <v>20070310</v>
      </c>
      <c r="G14" t="s">
        <v>76</v>
      </c>
      <c r="H14">
        <v>831</v>
      </c>
      <c r="I14">
        <v>33</v>
      </c>
      <c r="J14">
        <v>55.8</v>
      </c>
      <c r="K14">
        <v>42.08</v>
      </c>
      <c r="L14">
        <v>-0.4178</v>
      </c>
      <c r="M14">
        <v>10.04</v>
      </c>
      <c r="N14">
        <v>-1.9697</v>
      </c>
      <c r="O14">
        <v>33.83</v>
      </c>
      <c r="P14">
        <v>3.046</v>
      </c>
      <c r="Q14">
        <v>22.8</v>
      </c>
      <c r="R14">
        <v>-1.3168</v>
      </c>
      <c r="S14" t="s">
        <v>27</v>
      </c>
      <c r="T14" t="s">
        <v>77</v>
      </c>
      <c r="U14" t="s">
        <v>31</v>
      </c>
      <c r="V14" t="s">
        <v>31</v>
      </c>
      <c r="W14" t="s">
        <v>31</v>
      </c>
      <c r="X14">
        <v>-0.4178</v>
      </c>
      <c r="Y14" s="1">
        <f t="shared" si="0"/>
        <v>0.19644047534080003</v>
      </c>
      <c r="Z14" s="1">
        <f t="shared" si="1"/>
        <v>0.20082595271679995</v>
      </c>
      <c r="AA14" s="1">
        <f t="shared" si="2"/>
        <v>-1.031043254528</v>
      </c>
      <c r="AB14" s="1">
        <f t="shared" si="3"/>
        <v>-99</v>
      </c>
      <c r="AC14" s="1">
        <f t="shared" si="4"/>
        <v>-99</v>
      </c>
      <c r="AD14" s="1">
        <f t="shared" si="41"/>
        <v>-99</v>
      </c>
      <c r="AE14" s="1">
        <f t="shared" si="5"/>
        <v>-99</v>
      </c>
      <c r="AF14">
        <f t="shared" si="6"/>
        <v>-0.4178</v>
      </c>
      <c r="AG14">
        <f t="shared" si="7"/>
        <v>0</v>
      </c>
      <c r="AH14" s="1">
        <f t="shared" si="8"/>
        <v>0.39562392620373343</v>
      </c>
      <c r="AI14">
        <v>-1.9697</v>
      </c>
      <c r="AJ14" s="1">
        <f t="shared" si="9"/>
        <v>-1.0673054916608</v>
      </c>
      <c r="AK14" s="1">
        <f t="shared" si="10"/>
        <v>-1.0719288026623999</v>
      </c>
      <c r="AL14" s="1">
        <f t="shared" si="11"/>
        <v>-1.496285328896</v>
      </c>
      <c r="AM14" s="1">
        <f t="shared" si="12"/>
        <v>-99</v>
      </c>
      <c r="AN14" s="1">
        <f t="shared" si="13"/>
        <v>-99</v>
      </c>
      <c r="AO14" s="1">
        <f t="shared" si="14"/>
        <v>-99</v>
      </c>
      <c r="AP14" s="1">
        <f t="shared" si="15"/>
        <v>-99</v>
      </c>
      <c r="AQ14">
        <f t="shared" si="16"/>
        <v>-1.9697</v>
      </c>
      <c r="AR14">
        <f t="shared" si="17"/>
        <v>0</v>
      </c>
      <c r="AS14" s="1">
        <f t="shared" si="18"/>
        <v>-0.7032181057365334</v>
      </c>
      <c r="AT14">
        <v>3.046</v>
      </c>
      <c r="AU14" s="1">
        <f t="shared" si="19"/>
        <v>1.7335348784128</v>
      </c>
      <c r="AV14" s="1">
        <f t="shared" si="20"/>
        <v>1.7206841363968</v>
      </c>
      <c r="AW14" s="1">
        <f t="shared" si="21"/>
        <v>2.2088597726719996</v>
      </c>
      <c r="AX14" s="1">
        <f t="shared" si="22"/>
        <v>3.028140227328</v>
      </c>
      <c r="AY14" s="1">
        <f t="shared" si="23"/>
        <v>3.046</v>
      </c>
      <c r="AZ14" s="1">
        <f t="shared" si="24"/>
        <v>2.2088597726719996</v>
      </c>
      <c r="BA14" s="1">
        <f t="shared" si="25"/>
        <v>-99</v>
      </c>
      <c r="BB14">
        <f t="shared" si="26"/>
        <v>3.028140227328</v>
      </c>
      <c r="BC14">
        <f t="shared" si="27"/>
        <v>1</v>
      </c>
      <c r="BD14" s="1">
        <f t="shared" si="28"/>
        <v>0.7482053462186665</v>
      </c>
      <c r="BE14">
        <v>-1.3168</v>
      </c>
      <c r="BF14" s="1">
        <f t="shared" si="29"/>
        <v>-0.6943280456704</v>
      </c>
      <c r="BG14" s="1">
        <f t="shared" si="30"/>
        <v>-0.6936602303488</v>
      </c>
      <c r="BH14" s="1">
        <f t="shared" si="31"/>
        <v>-1.038566282752</v>
      </c>
      <c r="BI14" s="1">
        <f t="shared" si="32"/>
        <v>-99</v>
      </c>
      <c r="BJ14" s="1">
        <f t="shared" si="33"/>
        <v>-99</v>
      </c>
      <c r="BK14" s="1">
        <f t="shared" si="34"/>
        <v>-99</v>
      </c>
      <c r="BL14" s="1">
        <f t="shared" si="35"/>
        <v>-99</v>
      </c>
      <c r="BM14">
        <f t="shared" si="36"/>
        <v>-1.3168</v>
      </c>
      <c r="BN14">
        <f t="shared" si="37"/>
        <v>0</v>
      </c>
      <c r="BO14" s="1">
        <f t="shared" si="38"/>
        <v>-0.32854447950506666</v>
      </c>
      <c r="BP14">
        <f t="shared" si="39"/>
        <v>1</v>
      </c>
      <c r="BQ14">
        <f t="shared" si="40"/>
        <v>1</v>
      </c>
    </row>
    <row r="15" spans="1:69" ht="12.75">
      <c r="A15">
        <v>63178</v>
      </c>
      <c r="B15" t="s">
        <v>40</v>
      </c>
      <c r="C15">
        <v>1</v>
      </c>
      <c r="D15" t="s">
        <v>24</v>
      </c>
      <c r="E15" t="s">
        <v>98</v>
      </c>
      <c r="F15">
        <v>20070528</v>
      </c>
      <c r="G15" t="s">
        <v>82</v>
      </c>
      <c r="H15">
        <v>831</v>
      </c>
      <c r="I15">
        <v>35</v>
      </c>
      <c r="J15">
        <v>57.4</v>
      </c>
      <c r="K15">
        <v>49.08</v>
      </c>
      <c r="L15">
        <v>0.5256</v>
      </c>
      <c r="M15">
        <v>11.33</v>
      </c>
      <c r="N15">
        <v>-1.7997</v>
      </c>
      <c r="O15">
        <v>12.05</v>
      </c>
      <c r="P15">
        <v>-1.9773</v>
      </c>
      <c r="Q15">
        <v>22.4</v>
      </c>
      <c r="R15">
        <v>-1.3746</v>
      </c>
      <c r="S15">
        <v>20080528</v>
      </c>
      <c r="T15" t="s">
        <v>31</v>
      </c>
      <c r="U15" t="s">
        <v>31</v>
      </c>
      <c r="V15" t="s">
        <v>31</v>
      </c>
      <c r="W15" t="s">
        <v>31</v>
      </c>
      <c r="X15">
        <v>0.5256</v>
      </c>
      <c r="Y15" s="1">
        <f t="shared" si="0"/>
        <v>0.32810428520448</v>
      </c>
      <c r="Z15" s="1">
        <f t="shared" si="1"/>
        <v>0.33073557163007994</v>
      </c>
      <c r="AA15" s="1">
        <f t="shared" si="2"/>
        <v>0.32477404728320003</v>
      </c>
      <c r="AB15" s="1">
        <f t="shared" si="3"/>
        <v>-99</v>
      </c>
      <c r="AC15" s="1">
        <f t="shared" si="4"/>
        <v>-99</v>
      </c>
      <c r="AD15" s="1">
        <f t="shared" si="41"/>
        <v>-99</v>
      </c>
      <c r="AE15" s="1">
        <f t="shared" si="5"/>
        <v>-99</v>
      </c>
      <c r="AF15">
        <f t="shared" si="6"/>
        <v>0.5256</v>
      </c>
      <c r="AG15">
        <f t="shared" si="7"/>
        <v>0</v>
      </c>
      <c r="AH15" s="1">
        <f t="shared" si="8"/>
        <v>0.42161914096298675</v>
      </c>
      <c r="AI15">
        <v>-1.7997</v>
      </c>
      <c r="AJ15" s="1">
        <f t="shared" si="9"/>
        <v>-1.36026329499648</v>
      </c>
      <c r="AK15" s="1">
        <f t="shared" si="10"/>
        <v>-1.3630372815974399</v>
      </c>
      <c r="AL15" s="1">
        <f t="shared" si="11"/>
        <v>-0.7277711973376002</v>
      </c>
      <c r="AM15" s="1">
        <f t="shared" si="12"/>
        <v>-99</v>
      </c>
      <c r="AN15" s="1">
        <f t="shared" si="13"/>
        <v>-99</v>
      </c>
      <c r="AO15" s="1">
        <f t="shared" si="14"/>
        <v>-99</v>
      </c>
      <c r="AP15" s="1">
        <f t="shared" si="15"/>
        <v>-99</v>
      </c>
      <c r="AQ15">
        <f t="shared" si="16"/>
        <v>-1.7997</v>
      </c>
      <c r="AR15">
        <f t="shared" si="17"/>
        <v>0</v>
      </c>
      <c r="AS15" s="1">
        <f t="shared" si="18"/>
        <v>-0.9225144845892268</v>
      </c>
      <c r="AT15">
        <v>-1.9773</v>
      </c>
      <c r="AU15" s="1">
        <f t="shared" si="19"/>
        <v>0.24920092704767982</v>
      </c>
      <c r="AV15" s="1">
        <f t="shared" si="20"/>
        <v>0.5045011042542932</v>
      </c>
      <c r="AW15" s="1">
        <f t="shared" si="21"/>
        <v>-3.6979841363968</v>
      </c>
      <c r="AX15" s="1">
        <f t="shared" si="22"/>
        <v>-0.4703158636031999</v>
      </c>
      <c r="AY15" s="1">
        <f t="shared" si="23"/>
        <v>-99</v>
      </c>
      <c r="AZ15" s="1">
        <f t="shared" si="24"/>
        <v>-3.6979841363968</v>
      </c>
      <c r="BA15" s="1">
        <f t="shared" si="25"/>
        <v>-99</v>
      </c>
      <c r="BB15">
        <f t="shared" si="26"/>
        <v>-0.4703158636031999</v>
      </c>
      <c r="BC15">
        <f t="shared" si="27"/>
        <v>1</v>
      </c>
      <c r="BD15" s="1">
        <f t="shared" si="28"/>
        <v>0.5045011042542932</v>
      </c>
      <c r="BE15">
        <v>-1.3746</v>
      </c>
      <c r="BF15" s="1">
        <f t="shared" si="29"/>
        <v>-0.9664368274022399</v>
      </c>
      <c r="BG15" s="1">
        <f t="shared" si="30"/>
        <v>-0.9660361382092799</v>
      </c>
      <c r="BH15" s="1">
        <f t="shared" si="31"/>
        <v>-0.6809397696512001</v>
      </c>
      <c r="BI15" s="1">
        <f t="shared" si="32"/>
        <v>-99</v>
      </c>
      <c r="BJ15" s="1">
        <f t="shared" si="33"/>
        <v>-99</v>
      </c>
      <c r="BK15" s="1">
        <f t="shared" si="34"/>
        <v>-99</v>
      </c>
      <c r="BL15" s="1">
        <f t="shared" si="35"/>
        <v>-99</v>
      </c>
      <c r="BM15">
        <f t="shared" si="36"/>
        <v>-1.3746</v>
      </c>
      <c r="BN15">
        <f t="shared" si="37"/>
        <v>0</v>
      </c>
      <c r="BO15" s="1">
        <f t="shared" si="38"/>
        <v>-0.5377555836040533</v>
      </c>
      <c r="BP15">
        <f t="shared" si="39"/>
        <v>0</v>
      </c>
      <c r="BQ15">
        <f t="shared" si="40"/>
        <v>1</v>
      </c>
    </row>
    <row r="16" spans="1:69" ht="12.75">
      <c r="A16">
        <v>66303</v>
      </c>
      <c r="B16" t="s">
        <v>40</v>
      </c>
      <c r="C16">
        <v>1</v>
      </c>
      <c r="D16" t="s">
        <v>24</v>
      </c>
      <c r="E16" t="s">
        <v>98</v>
      </c>
      <c r="F16">
        <v>20080627</v>
      </c>
      <c r="G16" t="s">
        <v>85</v>
      </c>
      <c r="H16" t="s">
        <v>84</v>
      </c>
      <c r="I16">
        <v>35</v>
      </c>
      <c r="J16">
        <v>65.6</v>
      </c>
      <c r="K16">
        <v>37</v>
      </c>
      <c r="L16">
        <v>-1.5288</v>
      </c>
      <c r="M16">
        <v>11.25</v>
      </c>
      <c r="N16">
        <v>-1.346</v>
      </c>
      <c r="O16">
        <v>20.96</v>
      </c>
      <c r="P16">
        <v>0.5511</v>
      </c>
      <c r="Q16">
        <v>30.6</v>
      </c>
      <c r="R16">
        <v>0.032</v>
      </c>
      <c r="S16">
        <v>20090627</v>
      </c>
      <c r="T16" t="s">
        <v>31</v>
      </c>
      <c r="U16" t="s">
        <v>31</v>
      </c>
      <c r="V16" t="s">
        <v>31</v>
      </c>
      <c r="W16" t="s">
        <v>31</v>
      </c>
      <c r="X16">
        <v>-1.5288</v>
      </c>
      <c r="Y16" s="1">
        <f t="shared" si="0"/>
        <v>-0.41465742887731205</v>
      </c>
      <c r="Z16" s="1">
        <f t="shared" si="1"/>
        <v>-0.4130786570219521</v>
      </c>
      <c r="AA16" s="1">
        <f t="shared" si="2"/>
        <v>-1.8595355716300799</v>
      </c>
      <c r="AB16" s="1">
        <f t="shared" si="3"/>
        <v>-99</v>
      </c>
      <c r="AC16" s="1">
        <f t="shared" si="4"/>
        <v>-99</v>
      </c>
      <c r="AD16" s="1">
        <f t="shared" si="41"/>
        <v>-99</v>
      </c>
      <c r="AE16" s="1">
        <f t="shared" si="5"/>
        <v>-1.8595355716300799</v>
      </c>
      <c r="AF16">
        <f t="shared" si="6"/>
        <v>-1.5288</v>
      </c>
      <c r="AG16">
        <f t="shared" si="7"/>
        <v>0</v>
      </c>
      <c r="AH16" s="1">
        <f t="shared" si="8"/>
        <v>0.0315353127703894</v>
      </c>
      <c r="AI16">
        <v>-1.346</v>
      </c>
      <c r="AJ16" s="1">
        <f t="shared" si="9"/>
        <v>-1.3545579769978882</v>
      </c>
      <c r="AK16" s="1">
        <f t="shared" si="10"/>
        <v>-1.356222368958464</v>
      </c>
      <c r="AL16" s="1">
        <f t="shared" si="11"/>
        <v>0.01703728159743978</v>
      </c>
      <c r="AM16" s="1">
        <f t="shared" si="12"/>
        <v>-99</v>
      </c>
      <c r="AN16" s="1">
        <f t="shared" si="13"/>
        <v>-99</v>
      </c>
      <c r="AO16" s="1">
        <f t="shared" si="14"/>
        <v>-99</v>
      </c>
      <c r="AP16" s="1">
        <f t="shared" si="15"/>
        <v>-99</v>
      </c>
      <c r="AQ16">
        <f t="shared" si="16"/>
        <v>-1.346</v>
      </c>
      <c r="AR16">
        <f t="shared" si="17"/>
        <v>0</v>
      </c>
      <c r="AS16" s="1">
        <f t="shared" si="18"/>
        <v>-1.0072115876713816</v>
      </c>
      <c r="AT16">
        <v>0.5511</v>
      </c>
      <c r="AU16" s="1">
        <f t="shared" si="19"/>
        <v>0.3699605562286079</v>
      </c>
      <c r="AV16" s="1">
        <f t="shared" si="20"/>
        <v>0.5138208834034346</v>
      </c>
      <c r="AW16" s="1">
        <f t="shared" si="21"/>
        <v>0.04659889574570686</v>
      </c>
      <c r="AX16" s="1">
        <f t="shared" si="22"/>
        <v>-99</v>
      </c>
      <c r="AY16" s="1">
        <f t="shared" si="23"/>
        <v>-99</v>
      </c>
      <c r="AZ16" s="1">
        <f t="shared" si="24"/>
        <v>-99</v>
      </c>
      <c r="BA16" s="1">
        <f t="shared" si="25"/>
        <v>-99</v>
      </c>
      <c r="BB16">
        <f t="shared" si="26"/>
        <v>0.5511</v>
      </c>
      <c r="BC16">
        <f t="shared" si="27"/>
        <v>0</v>
      </c>
      <c r="BD16" s="1">
        <f t="shared" si="28"/>
        <v>0.5138208834034346</v>
      </c>
      <c r="BE16">
        <v>0.032</v>
      </c>
      <c r="BF16" s="1">
        <f t="shared" si="29"/>
        <v>-0.5670620964413439</v>
      </c>
      <c r="BG16" s="1">
        <f t="shared" si="30"/>
        <v>-0.5668216829255679</v>
      </c>
      <c r="BH16" s="1">
        <f t="shared" si="31"/>
        <v>0.9980361382092799</v>
      </c>
      <c r="BI16" s="1">
        <f t="shared" si="32"/>
        <v>-99</v>
      </c>
      <c r="BJ16" s="1">
        <f t="shared" si="33"/>
        <v>-99</v>
      </c>
      <c r="BK16" s="1">
        <f t="shared" si="34"/>
        <v>-99</v>
      </c>
      <c r="BL16" s="1">
        <f t="shared" si="35"/>
        <v>-99</v>
      </c>
      <c r="BM16">
        <f t="shared" si="36"/>
        <v>0.032</v>
      </c>
      <c r="BN16">
        <f t="shared" si="37"/>
        <v>0</v>
      </c>
      <c r="BO16" s="1">
        <f t="shared" si="38"/>
        <v>-0.42380446688324264</v>
      </c>
      <c r="BP16">
        <f t="shared" si="39"/>
        <v>0</v>
      </c>
      <c r="BQ16">
        <f t="shared" si="40"/>
        <v>0</v>
      </c>
    </row>
    <row r="17" spans="1:69" ht="12.75">
      <c r="A17">
        <v>67435</v>
      </c>
      <c r="B17" t="s">
        <v>40</v>
      </c>
      <c r="C17">
        <v>1</v>
      </c>
      <c r="D17" t="s">
        <v>24</v>
      </c>
      <c r="E17" t="s">
        <v>99</v>
      </c>
      <c r="F17">
        <v>20091003</v>
      </c>
      <c r="G17" t="s">
        <v>88</v>
      </c>
      <c r="H17" t="s">
        <v>84</v>
      </c>
      <c r="I17">
        <v>35.9</v>
      </c>
      <c r="J17">
        <v>87.6</v>
      </c>
      <c r="K17">
        <v>49.04</v>
      </c>
      <c r="L17">
        <v>0.5119</v>
      </c>
      <c r="M17">
        <v>16.17</v>
      </c>
      <c r="N17">
        <v>-0.7224</v>
      </c>
      <c r="O17">
        <v>14.04</v>
      </c>
      <c r="P17">
        <v>-0.8307</v>
      </c>
      <c r="Q17">
        <v>51.7</v>
      </c>
      <c r="R17">
        <v>2.3545</v>
      </c>
      <c r="S17" t="s">
        <v>27</v>
      </c>
      <c r="T17" t="s">
        <v>64</v>
      </c>
      <c r="U17" t="s">
        <v>31</v>
      </c>
      <c r="V17" t="s">
        <v>31</v>
      </c>
      <c r="W17" t="s">
        <v>31</v>
      </c>
      <c r="X17">
        <v>0.5119</v>
      </c>
      <c r="Y17" s="1">
        <f t="shared" si="0"/>
        <v>-0.044034457326387194</v>
      </c>
      <c r="Z17" s="1">
        <f t="shared" si="1"/>
        <v>-0.043087194213171226</v>
      </c>
      <c r="AA17" s="1">
        <f t="shared" si="2"/>
        <v>0.9249786570219521</v>
      </c>
      <c r="AB17" s="1">
        <f t="shared" si="3"/>
        <v>-99</v>
      </c>
      <c r="AC17" s="1">
        <f t="shared" si="4"/>
        <v>-99</v>
      </c>
      <c r="AD17" s="1">
        <f t="shared" si="41"/>
        <v>-99</v>
      </c>
      <c r="AE17" s="1">
        <f t="shared" si="5"/>
        <v>-99</v>
      </c>
      <c r="AF17">
        <f t="shared" si="6"/>
        <v>0.5119</v>
      </c>
      <c r="AG17">
        <f t="shared" si="7"/>
        <v>0</v>
      </c>
      <c r="AH17" s="1">
        <f t="shared" si="8"/>
        <v>0.12760825021631153</v>
      </c>
      <c r="AI17">
        <v>-0.7224</v>
      </c>
      <c r="AJ17" s="1">
        <f t="shared" si="9"/>
        <v>-1.101694786198733</v>
      </c>
      <c r="AK17" s="1">
        <f t="shared" si="10"/>
        <v>-1.1026934213750785</v>
      </c>
      <c r="AL17" s="1">
        <f t="shared" si="11"/>
        <v>0.633822368958464</v>
      </c>
      <c r="AM17" s="1">
        <f t="shared" si="12"/>
        <v>-99</v>
      </c>
      <c r="AN17" s="1">
        <f t="shared" si="13"/>
        <v>-99</v>
      </c>
      <c r="AO17" s="1">
        <f t="shared" si="14"/>
        <v>-99</v>
      </c>
      <c r="AP17" s="1">
        <f t="shared" si="15"/>
        <v>-99</v>
      </c>
      <c r="AQ17">
        <f t="shared" si="16"/>
        <v>-0.7224</v>
      </c>
      <c r="AR17">
        <f t="shared" si="17"/>
        <v>0</v>
      </c>
      <c r="AS17" s="1">
        <f t="shared" si="18"/>
        <v>-0.9502492701371054</v>
      </c>
      <c r="AT17">
        <v>-0.8307</v>
      </c>
      <c r="AU17" s="1">
        <f t="shared" si="19"/>
        <v>-0.11030366626283528</v>
      </c>
      <c r="AV17" s="1">
        <f t="shared" si="20"/>
        <v>-0.023987469957939267</v>
      </c>
      <c r="AW17" s="1">
        <f t="shared" si="21"/>
        <v>-1.3445208834034346</v>
      </c>
      <c r="AX17" s="1">
        <f t="shared" si="22"/>
        <v>-99</v>
      </c>
      <c r="AY17" s="1">
        <f t="shared" si="23"/>
        <v>-99</v>
      </c>
      <c r="AZ17" s="1">
        <f t="shared" si="24"/>
        <v>-99</v>
      </c>
      <c r="BA17" s="1">
        <f t="shared" si="25"/>
        <v>-99</v>
      </c>
      <c r="BB17">
        <f t="shared" si="26"/>
        <v>-0.8307</v>
      </c>
      <c r="BC17">
        <f t="shared" si="27"/>
        <v>0</v>
      </c>
      <c r="BD17" s="1">
        <f t="shared" si="28"/>
        <v>0.24491670672274768</v>
      </c>
      <c r="BE17">
        <v>2.3545</v>
      </c>
      <c r="BF17" s="1">
        <f t="shared" si="29"/>
        <v>0.6015627421351937</v>
      </c>
      <c r="BG17" s="1">
        <f t="shared" si="30"/>
        <v>0.6017069902446592</v>
      </c>
      <c r="BH17" s="1">
        <f t="shared" si="31"/>
        <v>2.9213216829255675</v>
      </c>
      <c r="BI17" s="1">
        <f t="shared" si="32"/>
        <v>-99</v>
      </c>
      <c r="BJ17" s="1">
        <f t="shared" si="33"/>
        <v>2.3545</v>
      </c>
      <c r="BK17" s="1">
        <f t="shared" si="34"/>
        <v>2.9213216829255675</v>
      </c>
      <c r="BL17" s="1">
        <f t="shared" si="35"/>
        <v>-99</v>
      </c>
      <c r="BM17">
        <f t="shared" si="36"/>
        <v>2.3545</v>
      </c>
      <c r="BN17">
        <f t="shared" si="37"/>
        <v>0</v>
      </c>
      <c r="BO17" s="1">
        <f t="shared" si="38"/>
        <v>0.13185642649340584</v>
      </c>
      <c r="BP17">
        <f t="shared" si="39"/>
        <v>1</v>
      </c>
      <c r="BQ17">
        <f t="shared" si="40"/>
        <v>1</v>
      </c>
    </row>
    <row r="18" spans="1:69" ht="12.75">
      <c r="A18">
        <v>72785</v>
      </c>
      <c r="B18" t="s">
        <v>40</v>
      </c>
      <c r="C18">
        <v>1</v>
      </c>
      <c r="D18" t="s">
        <v>24</v>
      </c>
      <c r="E18" t="s">
        <v>98</v>
      </c>
      <c r="F18">
        <v>20091101</v>
      </c>
      <c r="G18" t="s">
        <v>89</v>
      </c>
      <c r="H18" t="s">
        <v>84</v>
      </c>
      <c r="I18">
        <v>35.5</v>
      </c>
      <c r="J18">
        <v>72.3</v>
      </c>
      <c r="K18">
        <v>41.54</v>
      </c>
      <c r="L18">
        <v>-0.7593</v>
      </c>
      <c r="M18">
        <v>18.88</v>
      </c>
      <c r="N18">
        <v>-0.379</v>
      </c>
      <c r="O18">
        <v>18.25</v>
      </c>
      <c r="P18">
        <v>0.0737</v>
      </c>
      <c r="Q18">
        <v>36.8</v>
      </c>
      <c r="R18">
        <v>0.7806</v>
      </c>
      <c r="S18">
        <v>20101101</v>
      </c>
      <c r="T18" t="s">
        <v>31</v>
      </c>
      <c r="U18" t="s">
        <v>31</v>
      </c>
      <c r="V18" t="s">
        <v>31</v>
      </c>
      <c r="W18" t="s">
        <v>31</v>
      </c>
      <c r="X18">
        <v>-0.7593</v>
      </c>
      <c r="Y18" s="1">
        <f t="shared" si="0"/>
        <v>-0.3301406743958323</v>
      </c>
      <c r="Z18" s="1">
        <f t="shared" si="1"/>
        <v>-0.32957231652790275</v>
      </c>
      <c r="AA18" s="1">
        <f t="shared" si="2"/>
        <v>-0.7162128057868288</v>
      </c>
      <c r="AB18" s="1">
        <f t="shared" si="3"/>
        <v>-99</v>
      </c>
      <c r="AC18" s="1">
        <f t="shared" si="4"/>
        <v>-99</v>
      </c>
      <c r="AD18" s="1">
        <f t="shared" si="41"/>
        <v>-99</v>
      </c>
      <c r="AE18" s="1">
        <f t="shared" si="5"/>
        <v>-99</v>
      </c>
      <c r="AF18">
        <f t="shared" si="6"/>
        <v>-0.7593</v>
      </c>
      <c r="AG18">
        <f t="shared" si="7"/>
        <v>0</v>
      </c>
      <c r="AH18" s="1">
        <f t="shared" si="8"/>
        <v>-0.04977339982695077</v>
      </c>
      <c r="AI18">
        <v>-0.379</v>
      </c>
      <c r="AJ18" s="1">
        <f t="shared" si="9"/>
        <v>-0.8126168717192397</v>
      </c>
      <c r="AK18" s="1">
        <f t="shared" si="10"/>
        <v>-0.8132160528250472</v>
      </c>
      <c r="AL18" s="1">
        <f t="shared" si="11"/>
        <v>0.7236934213750785</v>
      </c>
      <c r="AM18" s="1">
        <f t="shared" si="12"/>
        <v>-99</v>
      </c>
      <c r="AN18" s="1">
        <f t="shared" si="13"/>
        <v>-99</v>
      </c>
      <c r="AO18" s="1">
        <f t="shared" si="14"/>
        <v>-99</v>
      </c>
      <c r="AP18" s="1">
        <f t="shared" si="15"/>
        <v>-99</v>
      </c>
      <c r="AQ18">
        <f t="shared" si="16"/>
        <v>-0.379</v>
      </c>
      <c r="AR18">
        <f t="shared" si="17"/>
        <v>0</v>
      </c>
      <c r="AS18" s="1">
        <f t="shared" si="18"/>
        <v>-0.8359994161096843</v>
      </c>
      <c r="AT18">
        <v>0.0737</v>
      </c>
      <c r="AU18" s="1">
        <f t="shared" si="19"/>
        <v>-0.03670219975770116</v>
      </c>
      <c r="AV18" s="1">
        <f t="shared" si="20"/>
        <v>0.015087518025236443</v>
      </c>
      <c r="AW18" s="1">
        <f t="shared" si="21"/>
        <v>0.09768746995793927</v>
      </c>
      <c r="AX18" s="1">
        <f t="shared" si="22"/>
        <v>-99</v>
      </c>
      <c r="AY18" s="1">
        <f t="shared" si="23"/>
        <v>-99</v>
      </c>
      <c r="AZ18" s="1">
        <f t="shared" si="24"/>
        <v>-99</v>
      </c>
      <c r="BA18" s="1">
        <f t="shared" si="25"/>
        <v>-99</v>
      </c>
      <c r="BB18">
        <f t="shared" si="26"/>
        <v>0.0737</v>
      </c>
      <c r="BC18">
        <f t="shared" si="27"/>
        <v>0</v>
      </c>
      <c r="BD18" s="1">
        <f t="shared" si="28"/>
        <v>0.21067336537819817</v>
      </c>
      <c r="BE18">
        <v>0.7806</v>
      </c>
      <c r="BF18" s="1">
        <f t="shared" si="29"/>
        <v>0.6731776452811162</v>
      </c>
      <c r="BG18" s="1">
        <f t="shared" si="30"/>
        <v>0.6732641941467956</v>
      </c>
      <c r="BH18" s="1">
        <f t="shared" si="31"/>
        <v>0.17889300975534073</v>
      </c>
      <c r="BI18" s="1">
        <f t="shared" si="32"/>
        <v>-99</v>
      </c>
      <c r="BJ18" s="1">
        <f t="shared" si="33"/>
        <v>-99</v>
      </c>
      <c r="BK18" s="1">
        <f t="shared" si="34"/>
        <v>-99</v>
      </c>
      <c r="BL18" s="1">
        <f t="shared" si="35"/>
        <v>-99</v>
      </c>
      <c r="BM18">
        <f t="shared" si="36"/>
        <v>0.7806</v>
      </c>
      <c r="BN18">
        <f t="shared" si="37"/>
        <v>0</v>
      </c>
      <c r="BO18" s="1">
        <f t="shared" si="38"/>
        <v>0.26160514119472467</v>
      </c>
      <c r="BP18">
        <f t="shared" si="39"/>
        <v>0</v>
      </c>
      <c r="BQ18">
        <f t="shared" si="40"/>
        <v>0</v>
      </c>
    </row>
  </sheetData>
  <conditionalFormatting sqref="AB5:AE18 AM5:AP18 AX5:BA18 BI5:BL18">
    <cfRule type="cellIs" priority="1" dxfId="0" operator="notEqual" stopIfTrue="1">
      <formula>-99</formula>
    </cfRule>
  </conditionalFormatting>
  <conditionalFormatting sqref="AA5:AA18 AL5:AL18 AW5:AW18 BH5:BH18">
    <cfRule type="cellIs" priority="2" dxfId="0" operator="notBetween" stopIfTrue="1">
      <formula>2.066</formula>
      <formula>-2.066</formula>
    </cfRule>
    <cfRule type="cellIs" priority="3" dxfId="1" operator="notBetween" stopIfTrue="1">
      <formula>1.734</formula>
      <formula>-1.734</formula>
    </cfRule>
  </conditionalFormatting>
  <conditionalFormatting sqref="E5:E18">
    <cfRule type="cellIs" priority="4" dxfId="1" operator="equal" stopIfTrue="1">
      <formula>"OC"</formula>
    </cfRule>
    <cfRule type="cellIs" priority="5" dxfId="1" operator="equal" stopIfTrue="1">
      <formula>"OO"</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Intertek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Chadwick</dc:creator>
  <cp:keywords/>
  <dc:description/>
  <cp:lastModifiedBy>Martin Chadwick</cp:lastModifiedBy>
  <cp:lastPrinted>2010-05-20T18:00:31Z</cp:lastPrinted>
  <dcterms:created xsi:type="dcterms:W3CDTF">2010-05-19T16:16:27Z</dcterms:created>
  <dcterms:modified xsi:type="dcterms:W3CDTF">2010-05-23T18:47:24Z</dcterms:modified>
  <cp:category/>
  <cp:version/>
  <cp:contentType/>
  <cp:contentStatus/>
</cp:coreProperties>
</file>