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45" windowHeight="9870" activeTab="1"/>
  </bookViews>
  <sheets>
    <sheet name="ltms" sheetId="1" r:id="rId1"/>
    <sheet name="ltms sorted" sheetId="2" r:id="rId2"/>
    <sheet name="ltms sorted chart=Y" sheetId="3" r:id="rId3"/>
    <sheet name="ISB LTMS 1&amp;2" sheetId="4" r:id="rId4"/>
    <sheet name="Limits" sheetId="5" r:id="rId5"/>
    <sheet name="Template-ISM Example" sheetId="6" r:id="rId6"/>
  </sheets>
  <definedNames/>
  <calcPr fullCalcOnLoad="1"/>
</workbook>
</file>

<file path=xl/comments4.xml><?xml version="1.0" encoding="utf-8"?>
<comments xmlns="http://schemas.openxmlformats.org/spreadsheetml/2006/main">
  <authors>
    <author>Philip Scinto</author>
    <author>atandre</author>
  </authors>
  <commentList>
    <comment ref="T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This is the estimated standard deviation of ei which is used IFF the cell below contains a 1</t>
        </r>
      </text>
    </comment>
    <comment ref="T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Indicator to use theoretical standard deviation for ei (=0), or the estimated one from the data (=1)</t>
        </r>
      </text>
    </comment>
    <comment ref="E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Undue Influence Analysis limit difference for follow up test result following a Level 3 alarm for ei.</t>
        </r>
      </text>
    </comment>
    <comment ref="E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The cap added to the EWMA for a test result determined to have an Undue Influence.  Must be less than K for Level 3 alarm.</t>
        </r>
      </text>
    </comment>
    <comment ref="O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Severity adjustment applied to the candidate under the New System</t>
        </r>
      </text>
    </comment>
    <comment ref="AJ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Severity adjustment applied to the candidate under the New System</t>
        </r>
      </text>
    </comment>
    <comment ref="AO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This is the estimated standard deviation of ei which is used IFF the cell below contains a 1</t>
        </r>
      </text>
    </comment>
    <comment ref="Z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Undue Influence Analysis limit difference for follow up test result following a Level 3 alarm for ei.</t>
        </r>
      </text>
    </comment>
    <comment ref="AO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Indicator to use theoretical standard deviation for ei (=0), or the estimated one from the data (=1)</t>
        </r>
      </text>
    </comment>
    <comment ref="Z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The cap added to the EWMA for a test result determined to have an Undue Influence.  Must be less than K for Level 3 alarm.</t>
        </r>
      </text>
    </comment>
    <comment ref="G6" authorId="1">
      <text>
        <r>
          <rPr>
            <b/>
            <sz val="10"/>
            <rFont val="Tahoma"/>
            <family val="0"/>
          </rPr>
          <t>atandre:</t>
        </r>
        <r>
          <rPr>
            <sz val="10"/>
            <rFont val="Tahoma"/>
            <family val="0"/>
          </rPr>
          <t xml:space="preserve">
In old system, Z0 = 0</t>
        </r>
      </text>
    </comment>
    <comment ref="AB6" authorId="1">
      <text>
        <r>
          <rPr>
            <b/>
            <sz val="10"/>
            <rFont val="Tahoma"/>
            <family val="0"/>
          </rPr>
          <t>atandre:</t>
        </r>
        <r>
          <rPr>
            <sz val="10"/>
            <rFont val="Tahoma"/>
            <family val="0"/>
          </rPr>
          <t xml:space="preserve">
In old system, Z0 = 0</t>
        </r>
      </text>
    </comment>
    <comment ref="G13" authorId="1">
      <text>
        <r>
          <rPr>
            <b/>
            <sz val="10"/>
            <rFont val="Tahoma"/>
            <family val="0"/>
          </rPr>
          <t>atandre:</t>
        </r>
        <r>
          <rPr>
            <sz val="10"/>
            <rFont val="Tahoma"/>
            <family val="0"/>
          </rPr>
          <t xml:space="preserve">
In old system, Z0 = 0</t>
        </r>
      </text>
    </comment>
    <comment ref="AB13" authorId="1">
      <text>
        <r>
          <rPr>
            <b/>
            <sz val="10"/>
            <rFont val="Tahoma"/>
            <family val="0"/>
          </rPr>
          <t>atandre:</t>
        </r>
        <r>
          <rPr>
            <sz val="10"/>
            <rFont val="Tahoma"/>
            <family val="0"/>
          </rPr>
          <t xml:space="preserve">
In old system, Z0 = 0</t>
        </r>
      </text>
    </comment>
    <comment ref="G17" authorId="1">
      <text>
        <r>
          <rPr>
            <b/>
            <sz val="10"/>
            <rFont val="Tahoma"/>
            <family val="0"/>
          </rPr>
          <t>atandre:</t>
        </r>
        <r>
          <rPr>
            <sz val="10"/>
            <rFont val="Tahoma"/>
            <family val="0"/>
          </rPr>
          <t xml:space="preserve">
In old system, Z0 = 0</t>
        </r>
      </text>
    </comment>
    <comment ref="AB17" authorId="1">
      <text>
        <r>
          <rPr>
            <b/>
            <sz val="10"/>
            <rFont val="Tahoma"/>
            <family val="0"/>
          </rPr>
          <t>atandre:</t>
        </r>
        <r>
          <rPr>
            <sz val="10"/>
            <rFont val="Tahoma"/>
            <family val="0"/>
          </rPr>
          <t xml:space="preserve">
In old system, Z0 = 0</t>
        </r>
      </text>
    </comment>
    <comment ref="G25" authorId="1">
      <text>
        <r>
          <rPr>
            <b/>
            <sz val="10"/>
            <rFont val="Tahoma"/>
            <family val="0"/>
          </rPr>
          <t>atandre:</t>
        </r>
        <r>
          <rPr>
            <sz val="10"/>
            <rFont val="Tahoma"/>
            <family val="0"/>
          </rPr>
          <t xml:space="preserve">
In old system, Z0 = 0</t>
        </r>
      </text>
    </comment>
    <comment ref="AB25" authorId="1">
      <text>
        <r>
          <rPr>
            <b/>
            <sz val="10"/>
            <rFont val="Tahoma"/>
            <family val="0"/>
          </rPr>
          <t>atandre:</t>
        </r>
        <r>
          <rPr>
            <sz val="10"/>
            <rFont val="Tahoma"/>
            <family val="0"/>
          </rPr>
          <t xml:space="preserve">
In old system, Z0 = 0</t>
        </r>
      </text>
    </comment>
    <comment ref="G34" authorId="1">
      <text>
        <r>
          <rPr>
            <b/>
            <sz val="10"/>
            <rFont val="Tahoma"/>
            <family val="0"/>
          </rPr>
          <t>atandre:</t>
        </r>
        <r>
          <rPr>
            <sz val="10"/>
            <rFont val="Tahoma"/>
            <family val="0"/>
          </rPr>
          <t xml:space="preserve">
In old system, Z0 = 0</t>
        </r>
      </text>
    </comment>
    <comment ref="AB34" authorId="1">
      <text>
        <r>
          <rPr>
            <b/>
            <sz val="10"/>
            <rFont val="Tahoma"/>
            <family val="0"/>
          </rPr>
          <t>atandre:</t>
        </r>
        <r>
          <rPr>
            <sz val="10"/>
            <rFont val="Tahoma"/>
            <family val="0"/>
          </rPr>
          <t xml:space="preserve">
In old system, Z0 = 0</t>
        </r>
      </text>
    </comment>
    <comment ref="G39" authorId="1">
      <text>
        <r>
          <rPr>
            <b/>
            <sz val="10"/>
            <rFont val="Tahoma"/>
            <family val="0"/>
          </rPr>
          <t>atandre:</t>
        </r>
        <r>
          <rPr>
            <sz val="10"/>
            <rFont val="Tahoma"/>
            <family val="0"/>
          </rPr>
          <t xml:space="preserve">
In old system, Z0 = 0</t>
        </r>
      </text>
    </comment>
    <comment ref="AB39" authorId="1">
      <text>
        <r>
          <rPr>
            <b/>
            <sz val="10"/>
            <rFont val="Tahoma"/>
            <family val="0"/>
          </rPr>
          <t>atandre:</t>
        </r>
        <r>
          <rPr>
            <sz val="10"/>
            <rFont val="Tahoma"/>
            <family val="0"/>
          </rPr>
          <t xml:space="preserve">
In old system, Z0 = 0</t>
        </r>
      </text>
    </comment>
    <comment ref="G44" authorId="1">
      <text>
        <r>
          <rPr>
            <b/>
            <sz val="10"/>
            <rFont val="Tahoma"/>
            <family val="0"/>
          </rPr>
          <t>atandre:</t>
        </r>
        <r>
          <rPr>
            <sz val="10"/>
            <rFont val="Tahoma"/>
            <family val="0"/>
          </rPr>
          <t xml:space="preserve">
In old system, Z0 = 0</t>
        </r>
      </text>
    </comment>
    <comment ref="AB44" authorId="1">
      <text>
        <r>
          <rPr>
            <b/>
            <sz val="10"/>
            <rFont val="Tahoma"/>
            <family val="0"/>
          </rPr>
          <t>atandre:</t>
        </r>
        <r>
          <rPr>
            <sz val="10"/>
            <rFont val="Tahoma"/>
            <family val="0"/>
          </rPr>
          <t xml:space="preserve">
In old system, Z0 = 0</t>
        </r>
      </text>
    </comment>
    <comment ref="G51" authorId="1">
      <text>
        <r>
          <rPr>
            <b/>
            <sz val="10"/>
            <rFont val="Tahoma"/>
            <family val="0"/>
          </rPr>
          <t>atandre:</t>
        </r>
        <r>
          <rPr>
            <sz val="10"/>
            <rFont val="Tahoma"/>
            <family val="0"/>
          </rPr>
          <t xml:space="preserve">
In old system, Z0 = 0</t>
        </r>
      </text>
    </comment>
    <comment ref="AB51" authorId="1">
      <text>
        <r>
          <rPr>
            <b/>
            <sz val="10"/>
            <rFont val="Tahoma"/>
            <family val="0"/>
          </rPr>
          <t>atandre:</t>
        </r>
        <r>
          <rPr>
            <sz val="10"/>
            <rFont val="Tahoma"/>
            <family val="0"/>
          </rPr>
          <t xml:space="preserve">
In old system, Z0 = 0</t>
        </r>
      </text>
    </comment>
  </commentList>
</comments>
</file>

<file path=xl/comments6.xml><?xml version="1.0" encoding="utf-8"?>
<comments xmlns="http://schemas.openxmlformats.org/spreadsheetml/2006/main">
  <authors>
    <author>Philip Scinto</author>
  </authors>
  <commentList>
    <comment ref="P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This is the estimated standard deviation of ei which is used IFF the cell below contains a 1</t>
        </r>
      </text>
    </comment>
    <comment ref="P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Indicator to use theoretical standard deviation for ei (=0), or the estimated one from the data (=1)</t>
        </r>
      </text>
    </comment>
    <comment ref="D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Undue Influence Analysis limit difference for follow up test result following a Level 3 alarm for ei.</t>
        </r>
      </text>
    </comment>
    <comment ref="D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The cap added to the EWMA for a test result determined to have an Undue Influence.  Must be less than K for Level 3 alarm.</t>
        </r>
      </text>
    </comment>
    <comment ref="D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Yi adjusted if determined to be an Undue Influence</t>
        </r>
      </text>
    </comment>
    <comment ref="J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Z0=average of first 3 test results in new system</t>
        </r>
      </text>
    </comment>
    <comment ref="L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Severity adjustment applied to the candidate under the New System</t>
        </r>
      </text>
    </comment>
    <comment ref="M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Severity Adjusted candidate result under the new system</t>
        </r>
      </text>
    </comment>
    <comment ref="K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K Value</t>
        </r>
      </text>
    </comment>
    <comment ref="R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K Value</t>
        </r>
      </text>
    </comment>
    <comment ref="S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K Value</t>
        </r>
      </text>
    </comment>
    <comment ref="T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K Value</t>
        </r>
      </text>
    </comment>
    <comment ref="U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Criteria for 40% Increase in Reference Interval</t>
        </r>
      </text>
    </comment>
    <comment ref="V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Criteria for 20% Increase in Reference Interval</t>
        </r>
      </text>
    </comment>
    <comment ref="CB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An Alarm over multiple parameters may only count as one alarm</t>
        </r>
      </text>
    </comment>
    <comment ref="CG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All parameters must meet limit for extension of reference interval</t>
        </r>
      </text>
    </comment>
    <comment ref="CH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All parameters must meet limit for extension of reference interval</t>
        </r>
      </text>
    </comment>
    <comment ref="CG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Criteria for 40% Increase in Reference Interval</t>
        </r>
      </text>
    </comment>
    <comment ref="CH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Criteria for 20% Increase in Reference Interval</t>
        </r>
      </text>
    </comment>
    <comment ref="O1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10 tests excluding first 3</t>
        </r>
      </text>
    </comment>
    <comment ref="O19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20 tests excluding first 3</t>
        </r>
      </text>
    </comment>
    <comment ref="O20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30 tests excluding first 3</t>
        </r>
      </text>
    </comment>
    <comment ref="P1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P19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P20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P7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per lab to calculate ei variance</t>
        </r>
      </text>
    </comment>
    <comment ref="P7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per lab to calculate ei variance</t>
        </r>
      </text>
    </comment>
    <comment ref="P7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per lab to calculate ei variance</t>
        </r>
      </text>
    </comment>
    <comment ref="O7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Lab pooled ei standard deviation</t>
        </r>
      </text>
    </comment>
    <comment ref="O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Number of tests per lab to estimate variance of ei.  Can use 10, 20 or 30.</t>
        </r>
      </text>
    </comment>
    <comment ref="I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Estimated effective pass limit for future candidates AFTER this reference test under the old system</t>
        </r>
      </text>
    </comment>
    <comment ref="I1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Average effective pass limit</t>
        </r>
      </text>
    </comment>
    <comment ref="I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standard deviation from LTMS</t>
        </r>
      </text>
    </comment>
    <comment ref="N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Estimated effective pass limit for future candidates AFTER this reference test under the new system</t>
        </r>
      </text>
    </comment>
    <comment ref="N1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Average effective pass limit</t>
        </r>
      </text>
    </comment>
    <comment ref="G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Shewhart Alarm indicator for Yi severity under old system</t>
        </r>
      </text>
    </comment>
    <comment ref="CB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Shewhart Alarm indicator for Yi severity AND Ri precision under old system</t>
        </r>
      </text>
    </comment>
    <comment ref="G8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Shewhart Alarm indicator for Yi severity under old system</t>
        </r>
      </text>
    </comment>
    <comment ref="N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N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standard deviation from LTMS</t>
        </r>
      </text>
    </comment>
    <comment ref="W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Yi adjusted if determined to be an Undue Influence</t>
        </r>
      </text>
    </comment>
    <comment ref="Z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Shewhart Alarm indicator for Yi severity under old system</t>
        </r>
      </text>
    </comment>
    <comment ref="AB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Estimated effective pass limit for future candidates AFTER this reference test under the old system</t>
        </r>
      </text>
    </comment>
    <comment ref="AE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Severity adjustment applied to the candidate under the New System</t>
        </r>
      </text>
    </comment>
    <comment ref="AF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Severity Adjusted candidate result under the new system</t>
        </r>
      </text>
    </comment>
    <comment ref="AG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Estimated effective pass limit for future candidates AFTER this reference test under the new system</t>
        </r>
      </text>
    </comment>
    <comment ref="AN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Criteria for 40% Increase in Reference Interval</t>
        </r>
      </text>
    </comment>
    <comment ref="AO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Criteria for 20% Increase in Reference Interval</t>
        </r>
      </text>
    </comment>
    <comment ref="AD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K Value</t>
        </r>
      </text>
    </comment>
    <comment ref="AH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Number of tests per lab to estimate variance of ei.  Can use 10, 20 or 30.</t>
        </r>
      </text>
    </comment>
    <comment ref="AI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This is the estimated standard deviation of ei which is used IFF the cell below contains a 1</t>
        </r>
      </text>
    </comment>
    <comment ref="W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Undue Influence Analysis limit difference for follow up test result following a Level 3 alarm for ei.</t>
        </r>
      </text>
    </comment>
    <comment ref="AB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G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I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Indicator to use theoretical standard deviation for ei (=0), or the estimated one from the data (=1)</t>
        </r>
      </text>
    </comment>
    <comment ref="AK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K Value</t>
        </r>
      </text>
    </comment>
    <comment ref="AL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K Value</t>
        </r>
      </text>
    </comment>
    <comment ref="AM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K Value</t>
        </r>
      </text>
    </comment>
    <comment ref="W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The cap added to the EWMA for a test result determined to have an Undue Influence.  Must be less than K for Level 3 alarm.</t>
        </r>
      </text>
    </comment>
    <comment ref="AB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standard deviation from LTMS</t>
        </r>
      </text>
    </comment>
    <comment ref="AC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Z0=average of first 3 test results in new system</t>
        </r>
      </text>
    </comment>
    <comment ref="AG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standard deviation from LTMS</t>
        </r>
      </text>
    </comment>
    <comment ref="AB1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Average effective pass limit</t>
        </r>
      </text>
    </comment>
    <comment ref="AG1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Average effective pass limit</t>
        </r>
      </text>
    </comment>
    <comment ref="AH1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10 tests excluding first 3</t>
        </r>
      </text>
    </comment>
    <comment ref="AI1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AH19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20 tests excluding first 3</t>
        </r>
      </text>
    </comment>
    <comment ref="AI19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AH20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30 tests excluding first 3</t>
        </r>
      </text>
    </comment>
    <comment ref="AI20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AR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Shewhart Alarm indicator for Yi severity under old system</t>
        </r>
      </text>
    </comment>
    <comment ref="AT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Estimated effective pass limit for future candidates AFTER this reference test under the old system</t>
        </r>
      </text>
    </comment>
    <comment ref="AW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Severity adjustment applied to the candidate under the New System</t>
        </r>
      </text>
    </comment>
    <comment ref="AX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Severity Adjusted candidate result under the new system</t>
        </r>
      </text>
    </comment>
    <comment ref="AY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Estimated effective pass limit for future candidates AFTER this reference test under the new system</t>
        </r>
      </text>
    </comment>
    <comment ref="BF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Criteria for 40% Increase in Reference Interval</t>
        </r>
      </text>
    </comment>
    <comment ref="BG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Criteria for 20% Increase in Reference Interval</t>
        </r>
      </text>
    </comment>
    <comment ref="AV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K Value</t>
        </r>
      </text>
    </comment>
    <comment ref="AZ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Number of tests per lab to estimate variance of ei.  Can use 10, 20 or 30.</t>
        </r>
      </text>
    </comment>
    <comment ref="BA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This is the estimated standard deviation of ei which is used IFF the cell below contains a 1</t>
        </r>
      </text>
    </comment>
    <comment ref="AP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Undue Influence Analysis limit difference for follow up test result following a Level 3 alarm for ei.</t>
        </r>
      </text>
    </comment>
    <comment ref="AT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A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Indicator to use theoretical standard deviation for ei (=0), or the estimated one from the data (=1)</t>
        </r>
      </text>
    </comment>
    <comment ref="BC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K Value</t>
        </r>
      </text>
    </comment>
    <comment ref="BD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K Value</t>
        </r>
      </text>
    </comment>
    <comment ref="BE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K Value</t>
        </r>
      </text>
    </comment>
    <comment ref="AP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The cap added to the EWMA for a test result determined to have an Undue Influence.  Must be less than K for Level 3 alarm.</t>
        </r>
      </text>
    </comment>
    <comment ref="AT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standard deviation from LTMS</t>
        </r>
      </text>
    </comment>
    <comment ref="AU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Z0=average of first 3 test results in new system</t>
        </r>
      </text>
    </comment>
    <comment ref="AT1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Average effective pass limit</t>
        </r>
      </text>
    </comment>
    <comment ref="AY1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Average effective pass limit</t>
        </r>
      </text>
    </comment>
    <comment ref="AZ1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10 tests excluding first 3</t>
        </r>
      </text>
    </comment>
    <comment ref="BA1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AZ19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20 tests excluding first 3</t>
        </r>
      </text>
    </comment>
    <comment ref="BA19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AZ20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30 tests excluding first 3</t>
        </r>
      </text>
    </comment>
    <comment ref="BA20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AT5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T6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T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T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T9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T10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T1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T1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T1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T1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T15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T16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T1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Y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Y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standard deviation from LTMS</t>
        </r>
      </text>
    </comment>
    <comment ref="BK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Shewhart Alarm indicator for Yi severity under old system</t>
        </r>
      </text>
    </comment>
    <comment ref="BM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Estimated effective pass limit for future candidates AFTER this reference test under the old system</t>
        </r>
      </text>
    </comment>
    <comment ref="BP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Severity adjustment applied to the candidate under the New System</t>
        </r>
      </text>
    </comment>
    <comment ref="BQ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Severity Adjusted candidate result under the new system</t>
        </r>
      </text>
    </comment>
    <comment ref="BR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Estimated effective pass limit for future candidates AFTER this reference test under the new system</t>
        </r>
      </text>
    </comment>
    <comment ref="BY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Criteria for 40% Increase in Reference Interval</t>
        </r>
      </text>
    </comment>
    <comment ref="BZ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Criteria for 20% Increase in Reference Interval</t>
        </r>
      </text>
    </comment>
    <comment ref="BO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K Value</t>
        </r>
      </text>
    </comment>
    <comment ref="BS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Number of tests per lab to estimate variance of ei.  Can use 10, 20 or 30.</t>
        </r>
      </text>
    </comment>
    <comment ref="BT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This is the estimated standard deviation of ei which is used IFF the cell below contains a 1</t>
        </r>
      </text>
    </comment>
    <comment ref="BI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Undue Influence Analysis limit difference for follow up test result following a Level 3 alarm for ei.</t>
        </r>
      </text>
    </comment>
    <comment ref="BM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T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Indicator to use theoretical standard deviation for ei (=0), or the estimated one from the data (=1)</t>
        </r>
      </text>
    </comment>
    <comment ref="BV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K Value</t>
        </r>
      </text>
    </comment>
    <comment ref="BW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K Value</t>
        </r>
      </text>
    </comment>
    <comment ref="BX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K Value</t>
        </r>
      </text>
    </comment>
    <comment ref="BI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The cap added to the EWMA for a test result determined to have an Undue Influence.  Must be less than K for Level 3 alarm.</t>
        </r>
      </text>
    </comment>
    <comment ref="BM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standard deviation from LTMS</t>
        </r>
      </text>
    </comment>
    <comment ref="BN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Z0=average of first 3 test results in new system</t>
        </r>
      </text>
    </comment>
    <comment ref="BM1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Average effective pass limit</t>
        </r>
      </text>
    </comment>
    <comment ref="BR1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Average effective pass limit</t>
        </r>
      </text>
    </comment>
    <comment ref="BS1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10 tests excluding first 3</t>
        </r>
      </text>
    </comment>
    <comment ref="BT1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BS19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20 tests excluding first 3</t>
        </r>
      </text>
    </comment>
    <comment ref="BT19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BS20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30 tests excluding first 3</t>
        </r>
      </text>
    </comment>
    <comment ref="BT20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BM5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6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9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10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1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1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1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1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15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16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1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R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R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standard deviation from LTMS</t>
        </r>
      </text>
    </comment>
    <comment ref="J2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Z0=average of first 3 test results in new system</t>
        </r>
      </text>
    </comment>
    <comment ref="AC2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Z0=average of first 3 test results in new system</t>
        </r>
      </text>
    </comment>
    <comment ref="AU2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Z0=average of first 3 test results in new system</t>
        </r>
      </text>
    </comment>
    <comment ref="BN2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Z0=average of first 3 test results in new system</t>
        </r>
      </text>
    </comment>
    <comment ref="AT2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2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T25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25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T26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26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T2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2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T2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2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T29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29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T30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30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O3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10 tests excluding first 3</t>
        </r>
      </text>
    </comment>
    <comment ref="P3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AI3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AT3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Average effective pass limit</t>
        </r>
      </text>
    </comment>
    <comment ref="BA3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BT3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O3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20 tests excluding first 3</t>
        </r>
      </text>
    </comment>
    <comment ref="P3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AH3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20 tests excluding first 3</t>
        </r>
      </text>
    </comment>
    <comment ref="AI3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BA3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BT3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O3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30 tests excluding first 3</t>
        </r>
      </text>
    </comment>
    <comment ref="P3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AH3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30 tests excluding first 3</t>
        </r>
      </text>
    </comment>
    <comment ref="AI3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BA3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BT3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J36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Z0=average of first 3 test results in new system</t>
        </r>
      </text>
    </comment>
    <comment ref="AC36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Z0=average of first 3 test results in new system</t>
        </r>
      </text>
    </comment>
    <comment ref="AU36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Z0=average of first 3 test results in new system</t>
        </r>
      </text>
    </comment>
    <comment ref="BN36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Z0=average of first 3 test results in new system</t>
        </r>
      </text>
    </comment>
    <comment ref="AT3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3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T3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3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T39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39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O40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10 tests excluding first 3</t>
        </r>
      </text>
    </comment>
    <comment ref="P40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AI40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BA40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BT40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P4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AI4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BA4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BT4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P4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AI4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BA4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BT4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J45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Z0=average of first 3 test results in new system</t>
        </r>
      </text>
    </comment>
    <comment ref="AC45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Z0=average of first 3 test results in new system</t>
        </r>
      </text>
    </comment>
    <comment ref="AU45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Z0=average of first 3 test results in new system</t>
        </r>
      </text>
    </comment>
    <comment ref="BN45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Z0=average of first 3 test results in new system</t>
        </r>
      </text>
    </comment>
    <comment ref="AT46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46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T4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4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T4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4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T49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49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T50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50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T5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5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5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Average effective pass limit</t>
        </r>
      </text>
    </comment>
    <comment ref="O5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10 tests excluding first 3</t>
        </r>
      </text>
    </comment>
    <comment ref="P5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AI5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BA5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BT5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O5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20 tests excluding first 3</t>
        </r>
      </text>
    </comment>
    <comment ref="P5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AI5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BA5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BT5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O5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30 tests excluding first 3</t>
        </r>
      </text>
    </comment>
    <comment ref="P5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AI5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BA5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BT5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J5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Z0=average of first 3 test results in new system</t>
        </r>
      </text>
    </comment>
    <comment ref="AC5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Z0=average of first 3 test results in new system</t>
        </r>
      </text>
    </comment>
    <comment ref="AU5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Z0=average of first 3 test results in new system</t>
        </r>
      </text>
    </comment>
    <comment ref="BN5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Z0=average of first 3 test results in new system</t>
        </r>
      </text>
    </comment>
    <comment ref="AT5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5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T59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59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T60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60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T6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6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T6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6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T6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6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T6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BM6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H3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10 tests excluding first 3</t>
        </r>
      </text>
    </comment>
    <comment ref="O65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10 tests excluding first 3</t>
        </r>
      </text>
    </comment>
    <comment ref="P65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AI65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AT65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Average effective pass limit</t>
        </r>
      </text>
    </comment>
    <comment ref="BA65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BT65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O66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20 tests excluding first 3</t>
        </r>
      </text>
    </comment>
    <comment ref="P66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AI66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BA66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BT66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O6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30 tests excluding first 3</t>
        </r>
      </text>
    </comment>
    <comment ref="P6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AI6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BA6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BT6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Tests to calculate ei variance</t>
        </r>
      </text>
    </comment>
    <comment ref="O4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10 tests excluding first 3</t>
        </r>
      </text>
    </comment>
    <comment ref="O4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10 tests excluding first 3</t>
        </r>
      </text>
    </comment>
    <comment ref="AH40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10 tests excluding first 3</t>
        </r>
      </text>
    </comment>
    <comment ref="AH4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10 tests excluding first 3</t>
        </r>
      </text>
    </comment>
    <comment ref="AH4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10 tests excluding first 3</t>
        </r>
      </text>
    </comment>
    <comment ref="AZ40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10 tests excluding first 3</t>
        </r>
      </text>
    </comment>
    <comment ref="AZ4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10 tests excluding first 3</t>
        </r>
      </text>
    </comment>
    <comment ref="AZ4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10 tests excluding first 3</t>
        </r>
      </text>
    </comment>
    <comment ref="BS40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10 tests excluding first 3</t>
        </r>
      </text>
    </comment>
    <comment ref="BS4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10 tests excluding first 3</t>
        </r>
      </text>
    </comment>
    <comment ref="BS4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10 tests excluding first 3</t>
        </r>
      </text>
    </comment>
    <comment ref="O7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Lab pooled ei standard deviation</t>
        </r>
      </text>
    </comment>
    <comment ref="O7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Lab pooled ei standard deviation</t>
        </r>
      </text>
    </comment>
    <comment ref="AH7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Lab pooled ei standard deviation</t>
        </r>
      </text>
    </comment>
    <comment ref="AH7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Lab pooled ei standard deviation</t>
        </r>
      </text>
    </comment>
    <comment ref="AH7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Lab pooled ei standard deviation</t>
        </r>
      </text>
    </comment>
    <comment ref="AZ7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Lab pooled ei standard deviation</t>
        </r>
      </text>
    </comment>
    <comment ref="AZ7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Lab pooled ei standard deviation</t>
        </r>
      </text>
    </comment>
    <comment ref="AZ7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Lab pooled ei standard deviation</t>
        </r>
      </text>
    </comment>
    <comment ref="BS7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Lab pooled ei standard deviation</t>
        </r>
      </text>
    </comment>
    <comment ref="BS7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Lab pooled ei standard deviation</t>
        </r>
      </text>
    </comment>
    <comment ref="BS7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Lab pooled ei standard deviation</t>
        </r>
      </text>
    </comment>
    <comment ref="Z8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Shewhart Alarm indicator for Yi severity under old system</t>
        </r>
      </text>
    </comment>
    <comment ref="AR8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Shewhart Alarm indicator for Yi severity under old system</t>
        </r>
      </text>
    </comment>
    <comment ref="BK8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Shewhart Alarm indicator for Yi severity under old system</t>
        </r>
      </text>
    </comment>
    <comment ref="CB86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Shewhart Alarm indicator for Yi severity AND Ri precision under old system</t>
        </r>
      </text>
    </comment>
    <comment ref="CG86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Criteria for 40% Increase in Reference Interval</t>
        </r>
      </text>
    </comment>
    <comment ref="CH86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Criteria for 20% Increase in Reference Interval</t>
        </r>
      </text>
    </comment>
    <comment ref="CG8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All parameters must meet limit for extension of reference interval</t>
        </r>
      </text>
    </comment>
    <comment ref="CH8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All parameters must meet limit for extension of reference interval</t>
        </r>
      </text>
    </comment>
    <comment ref="AZ3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10 tests excluding first 3</t>
        </r>
      </text>
    </comment>
    <comment ref="AZ3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20 tests excluding first 3</t>
        </r>
      </text>
    </comment>
    <comment ref="AZ3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30 tests excluding first 3</t>
        </r>
      </text>
    </comment>
    <comment ref="BS3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10 tests excluding first 3</t>
        </r>
      </text>
    </comment>
    <comment ref="BS3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20 tests excluding first 3</t>
        </r>
      </text>
    </comment>
    <comment ref="BS3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30 tests excluding first 3</t>
        </r>
      </text>
    </comment>
    <comment ref="N5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Average effective pass limit</t>
        </r>
      </text>
    </comment>
    <comment ref="AB5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Average effective pass limit</t>
        </r>
      </text>
    </comment>
    <comment ref="AG5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Average effective pass limit</t>
        </r>
      </text>
    </comment>
    <comment ref="AT5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Average effective pass limit</t>
        </r>
      </text>
    </comment>
    <comment ref="AY5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Average effective pass limit</t>
        </r>
      </text>
    </comment>
    <comment ref="BM5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Average effective pass limit</t>
        </r>
      </text>
    </comment>
    <comment ref="BR5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Average effective pass limit</t>
        </r>
      </text>
    </comment>
    <comment ref="AH5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10 tests excluding first 3</t>
        </r>
      </text>
    </comment>
    <comment ref="AH5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20 tests excluding first 3</t>
        </r>
      </text>
    </comment>
    <comment ref="AH5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30 tests excluding first 3</t>
        </r>
      </text>
    </comment>
    <comment ref="AZ5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10 tests excluding first 3</t>
        </r>
      </text>
    </comment>
    <comment ref="AZ5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20 tests excluding first 3</t>
        </r>
      </text>
    </comment>
    <comment ref="AZ5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30 tests excluding first 3</t>
        </r>
      </text>
    </comment>
    <comment ref="BS5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10 tests excluding first 3</t>
        </r>
      </text>
    </comment>
    <comment ref="BS5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20 tests excluding first 3</t>
        </r>
      </text>
    </comment>
    <comment ref="BS5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30 tests excluding first 3</t>
        </r>
      </text>
    </comment>
    <comment ref="AH65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10 tests excluding first 3</t>
        </r>
      </text>
    </comment>
    <comment ref="AH66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20 tests excluding first 3</t>
        </r>
      </text>
    </comment>
    <comment ref="AH6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30 tests excluding first 3</t>
        </r>
      </text>
    </comment>
    <comment ref="AZ65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10 tests excluding first 3</t>
        </r>
      </text>
    </comment>
    <comment ref="AZ66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20 tests excluding first 3</t>
        </r>
      </text>
    </comment>
    <comment ref="AZ6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30 tests excluding first 3</t>
        </r>
      </text>
    </comment>
    <comment ref="BS65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10 tests excluding first 3</t>
        </r>
      </text>
    </comment>
    <comment ref="BS66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20 tests excluding first 3</t>
        </r>
      </text>
    </comment>
    <comment ref="BS6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Variance of ei for first 30 tests excluding first 3</t>
        </r>
      </text>
    </comment>
    <comment ref="I5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1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1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1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1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15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16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1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6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9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10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29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30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2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25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26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2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2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3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39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3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46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50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5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4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4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49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5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6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6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6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59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60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I6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5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1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1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1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1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15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16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1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6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9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10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29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30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2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25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26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2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2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3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39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50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5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62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63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64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3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46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47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4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49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58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59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60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  <comment ref="AB61" authorId="0">
      <text>
        <r>
          <rPr>
            <b/>
            <sz val="8"/>
            <rFont val="Tahoma"/>
            <family val="2"/>
          </rPr>
          <t>Philip Scinto:</t>
        </r>
        <r>
          <rPr>
            <sz val="8"/>
            <rFont val="Tahoma"/>
            <family val="2"/>
          </rPr>
          <t xml:space="preserve">
Test pass limit</t>
        </r>
      </text>
    </comment>
  </commentList>
</comments>
</file>

<file path=xl/sharedStrings.xml><?xml version="1.0" encoding="utf-8"?>
<sst xmlns="http://schemas.openxmlformats.org/spreadsheetml/2006/main" count="7421" uniqueCount="525">
  <si>
    <t xml:space="preserve">TESTKEY   </t>
  </si>
  <si>
    <t xml:space="preserve">LTMSLAB  </t>
  </si>
  <si>
    <t xml:space="preserve">IND      </t>
  </si>
  <si>
    <t xml:space="preserve">LTMSAPP  </t>
  </si>
  <si>
    <t xml:space="preserve">STRUN    </t>
  </si>
  <si>
    <t xml:space="preserve">ENGINE   </t>
  </si>
  <si>
    <t xml:space="preserve">ENHOURS  </t>
  </si>
  <si>
    <t xml:space="preserve">VAL      </t>
  </si>
  <si>
    <t xml:space="preserve">LTMSDATE </t>
  </si>
  <si>
    <t xml:space="preserve">LTMSTIME </t>
  </si>
  <si>
    <t xml:space="preserve">DTCALEXP </t>
  </si>
  <si>
    <t xml:space="preserve">CHART    </t>
  </si>
  <si>
    <t xml:space="preserve">TESTLEN  </t>
  </si>
  <si>
    <t xml:space="preserve">TGAAVG   </t>
  </si>
  <si>
    <t xml:space="preserve">ACSW     </t>
  </si>
  <si>
    <t xml:space="preserve">ATWL     </t>
  </si>
  <si>
    <t xml:space="preserve">ACWL     </t>
  </si>
  <si>
    <t xml:space="preserve">ACSWyi   </t>
  </si>
  <si>
    <t xml:space="preserve">ATWLyi   </t>
  </si>
  <si>
    <t xml:space="preserve">ARPM1    </t>
  </si>
  <si>
    <t xml:space="preserve">AFFLO1   </t>
  </si>
  <si>
    <t xml:space="preserve">ACOLOUT1 </t>
  </si>
  <si>
    <t xml:space="preserve">AFUELT1  </t>
  </si>
  <si>
    <t xml:space="preserve">AOILST1  </t>
  </si>
  <si>
    <t xml:space="preserve">AINAIRT1 </t>
  </si>
  <si>
    <t xml:space="preserve">AINMANT1 </t>
  </si>
  <si>
    <t xml:space="preserve">AINAIRR1 </t>
  </si>
  <si>
    <t xml:space="preserve">AEXHSTP1 </t>
  </si>
  <si>
    <t xml:space="preserve">ACOLOUP1 </t>
  </si>
  <si>
    <t xml:space="preserve">ARPM2    </t>
  </si>
  <si>
    <t xml:space="preserve">AFFLO2   </t>
  </si>
  <si>
    <t xml:space="preserve">ACOLOUT2 </t>
  </si>
  <si>
    <t xml:space="preserve">AFUELT2  </t>
  </si>
  <si>
    <t xml:space="preserve">AOILST2  </t>
  </si>
  <si>
    <t xml:space="preserve">AINAIRT2 </t>
  </si>
  <si>
    <t xml:space="preserve">AINMANT2 </t>
  </si>
  <si>
    <t xml:space="preserve">AINAIRR2 </t>
  </si>
  <si>
    <t xml:space="preserve">AEXHSTP2 </t>
  </si>
  <si>
    <t xml:space="preserve">ACOLOUP2 </t>
  </si>
  <si>
    <t xml:space="preserve">NCYCSTGB </t>
  </si>
  <si>
    <t xml:space="preserve">ALOAD1   </t>
  </si>
  <si>
    <t xml:space="preserve">AINMANP1 </t>
  </si>
  <si>
    <t xml:space="preserve">ACCASEP1 </t>
  </si>
  <si>
    <t xml:space="preserve">APTURFT1 </t>
  </si>
  <si>
    <t xml:space="preserve">APTURRT1 </t>
  </si>
  <si>
    <t xml:space="preserve">ATAILPT1 </t>
  </si>
  <si>
    <t xml:space="preserve">AOILGT1  </t>
  </si>
  <si>
    <t xml:space="preserve">ABLOBY1  </t>
  </si>
  <si>
    <t xml:space="preserve">AOILPRS1 </t>
  </si>
  <si>
    <t xml:space="preserve">AFUELP1  </t>
  </si>
  <si>
    <t xml:space="preserve">ALOAD2   </t>
  </si>
  <si>
    <t xml:space="preserve">AINMANP2 </t>
  </si>
  <si>
    <t xml:space="preserve">ACCASEP2 </t>
  </si>
  <si>
    <t xml:space="preserve">APTURFT2 </t>
  </si>
  <si>
    <t xml:space="preserve">APTURRT2 </t>
  </si>
  <si>
    <t xml:space="preserve">ATAILPT2 </t>
  </si>
  <si>
    <t xml:space="preserve">AOILGT2  </t>
  </si>
  <si>
    <t xml:space="preserve">ABLOBY2  </t>
  </si>
  <si>
    <t xml:space="preserve">AOILPRS2 </t>
  </si>
  <si>
    <t xml:space="preserve">AFUELP2  </t>
  </si>
  <si>
    <t xml:space="preserve">TWEWL1I  </t>
  </si>
  <si>
    <t xml:space="preserve">TWEWL1E  </t>
  </si>
  <si>
    <t xml:space="preserve">TWEWL2I  </t>
  </si>
  <si>
    <t xml:space="preserve">TWEWL2E  </t>
  </si>
  <si>
    <t xml:space="preserve">TWEWL3I  </t>
  </si>
  <si>
    <t xml:space="preserve">TWEWL3E  </t>
  </si>
  <si>
    <t xml:space="preserve">TWEWL4I  </t>
  </si>
  <si>
    <t xml:space="preserve">TWEWL4E  </t>
  </si>
  <si>
    <t xml:space="preserve">TWEWL5I  </t>
  </si>
  <si>
    <t xml:space="preserve">TWEWL5E  </t>
  </si>
  <si>
    <t xml:space="preserve">TWEWL6I  </t>
  </si>
  <si>
    <t xml:space="preserve">TWEWL6E  </t>
  </si>
  <si>
    <t xml:space="preserve">TWLOUTI  </t>
  </si>
  <si>
    <t xml:space="preserve">TWLOUTE  </t>
  </si>
  <si>
    <t xml:space="preserve">AMTWL    </t>
  </si>
  <si>
    <t xml:space="preserve">TWL      </t>
  </si>
  <si>
    <t xml:space="preserve">ATWL_    </t>
  </si>
  <si>
    <t xml:space="preserve">CHDEWL1I </t>
  </si>
  <si>
    <t xml:space="preserve">CHDEWL1E </t>
  </si>
  <si>
    <t xml:space="preserve">CHDEWL2I </t>
  </si>
  <si>
    <t xml:space="preserve">CHDEWL2E </t>
  </si>
  <si>
    <t xml:space="preserve">CHDEWL3I </t>
  </si>
  <si>
    <t xml:space="preserve">CHDEWL3E </t>
  </si>
  <si>
    <t xml:space="preserve">CHDEWL4I </t>
  </si>
  <si>
    <t xml:space="preserve">CHDEWL4E </t>
  </si>
  <si>
    <t xml:space="preserve">CHDEWL5I </t>
  </si>
  <si>
    <t xml:space="preserve">CHDEWL5E </t>
  </si>
  <si>
    <t xml:space="preserve">CHDEWL6I </t>
  </si>
  <si>
    <t xml:space="preserve">CHDEWL6E </t>
  </si>
  <si>
    <t xml:space="preserve">CHDOUTI  </t>
  </si>
  <si>
    <t xml:space="preserve">CHDOUTE  </t>
  </si>
  <si>
    <t xml:space="preserve">AMACAWL  </t>
  </si>
  <si>
    <t xml:space="preserve">CAWL     </t>
  </si>
  <si>
    <t xml:space="preserve">ACWL_    </t>
  </si>
  <si>
    <t xml:space="preserve">CSW1I    </t>
  </si>
  <si>
    <t xml:space="preserve">CSW2E    </t>
  </si>
  <si>
    <t xml:space="preserve">CSW3I    </t>
  </si>
  <si>
    <t xml:space="preserve">CSW4E    </t>
  </si>
  <si>
    <t xml:space="preserve">CSW5I    </t>
  </si>
  <si>
    <t xml:space="preserve">CSW6E    </t>
  </si>
  <si>
    <t xml:space="preserve">CSW7I    </t>
  </si>
  <si>
    <t xml:space="preserve">CSW8E    </t>
  </si>
  <si>
    <t xml:space="preserve">CSW9I    </t>
  </si>
  <si>
    <t xml:space="preserve">CSW10E   </t>
  </si>
  <si>
    <t xml:space="preserve">CSW11I   </t>
  </si>
  <si>
    <t xml:space="preserve">CSW12E   </t>
  </si>
  <si>
    <t xml:space="preserve">CSWOUTI  </t>
  </si>
  <si>
    <t xml:space="preserve">CSWOUTE  </t>
  </si>
  <si>
    <t xml:space="preserve">AMCSW    </t>
  </si>
  <si>
    <t xml:space="preserve">ACSW_    </t>
  </si>
  <si>
    <t xml:space="preserve">V100NEW  </t>
  </si>
  <si>
    <t xml:space="preserve">V100H025 </t>
  </si>
  <si>
    <t xml:space="preserve">V100H050 </t>
  </si>
  <si>
    <t xml:space="preserve">V100H075 </t>
  </si>
  <si>
    <t xml:space="preserve">V100H100 </t>
  </si>
  <si>
    <t xml:space="preserve">V100H150 </t>
  </si>
  <si>
    <t xml:space="preserve">V100H200 </t>
  </si>
  <si>
    <t xml:space="preserve">V100H250 </t>
  </si>
  <si>
    <t xml:space="preserve">V100H300 </t>
  </si>
  <si>
    <t xml:space="preserve">V100H350 </t>
  </si>
  <si>
    <t xml:space="preserve">TGANEW   </t>
  </si>
  <si>
    <t xml:space="preserve">TGA_H025 </t>
  </si>
  <si>
    <t xml:space="preserve">TGA_H050 </t>
  </si>
  <si>
    <t xml:space="preserve">TGA_H075 </t>
  </si>
  <si>
    <t xml:space="preserve">TGA100   </t>
  </si>
  <si>
    <t xml:space="preserve">TGA_H150 </t>
  </si>
  <si>
    <t xml:space="preserve">TGA_H200 </t>
  </si>
  <si>
    <t xml:space="preserve">TGA_H250 </t>
  </si>
  <si>
    <t xml:space="preserve">TGA_H300 </t>
  </si>
  <si>
    <t xml:space="preserve">TGA_H350 </t>
  </si>
  <si>
    <t xml:space="preserve">TBNNEW   </t>
  </si>
  <si>
    <t xml:space="preserve">TBN_H025 </t>
  </si>
  <si>
    <t xml:space="preserve">TBN_H050 </t>
  </si>
  <si>
    <t xml:space="preserve">TBN_H075 </t>
  </si>
  <si>
    <t xml:space="preserve">TBN_H100 </t>
  </si>
  <si>
    <t xml:space="preserve">TBN_H150 </t>
  </si>
  <si>
    <t xml:space="preserve">TBN_H200 </t>
  </si>
  <si>
    <t xml:space="preserve">TBN_H250 </t>
  </si>
  <si>
    <t xml:space="preserve">TBN_H300 </t>
  </si>
  <si>
    <t xml:space="preserve">TBN_H350 </t>
  </si>
  <si>
    <t xml:space="preserve">TANNEW   </t>
  </si>
  <si>
    <t xml:space="preserve">TAN_H025 </t>
  </si>
  <si>
    <t xml:space="preserve">TAN_H050 </t>
  </si>
  <si>
    <t xml:space="preserve">TAN_H075 </t>
  </si>
  <si>
    <t xml:space="preserve">TAN_H100 </t>
  </si>
  <si>
    <t xml:space="preserve">TAN_H150 </t>
  </si>
  <si>
    <t xml:space="preserve">TAN_H200 </t>
  </si>
  <si>
    <t xml:space="preserve">TAN_H250 </t>
  </si>
  <si>
    <t xml:space="preserve">TAN_H300 </t>
  </si>
  <si>
    <t xml:space="preserve">TAN_H350 </t>
  </si>
  <si>
    <t xml:space="preserve">CUWMNEW  </t>
  </si>
  <si>
    <t xml:space="preserve">CUWMH025 </t>
  </si>
  <si>
    <t xml:space="preserve">CUWMH050 </t>
  </si>
  <si>
    <t xml:space="preserve">CUWMH075 </t>
  </si>
  <si>
    <t xml:space="preserve">CUWMH100 </t>
  </si>
  <si>
    <t xml:space="preserve">CUWMH150 </t>
  </si>
  <si>
    <t xml:space="preserve">CUWMH200 </t>
  </si>
  <si>
    <t xml:space="preserve">CUWMH250 </t>
  </si>
  <si>
    <t xml:space="preserve">CUWMH300 </t>
  </si>
  <si>
    <t xml:space="preserve">CUWMH350 </t>
  </si>
  <si>
    <t xml:space="preserve">FEWMNEW  </t>
  </si>
  <si>
    <t xml:space="preserve">FEWMH025 </t>
  </si>
  <si>
    <t xml:space="preserve">FEWMH050 </t>
  </si>
  <si>
    <t xml:space="preserve">FEWMH075 </t>
  </si>
  <si>
    <t xml:space="preserve">FEWMH100 </t>
  </si>
  <si>
    <t xml:space="preserve">FEWMH150 </t>
  </si>
  <si>
    <t xml:space="preserve">FEWMH200 </t>
  </si>
  <si>
    <t xml:space="preserve">FEWMH250 </t>
  </si>
  <si>
    <t xml:space="preserve">FEWMH300 </t>
  </si>
  <si>
    <t xml:space="preserve">FEWMH350 </t>
  </si>
  <si>
    <t xml:space="preserve">PBWNEW   </t>
  </si>
  <si>
    <t xml:space="preserve">PBWMH025 </t>
  </si>
  <si>
    <t xml:space="preserve">PBWMH050 </t>
  </si>
  <si>
    <t xml:space="preserve">PBWMH075 </t>
  </si>
  <si>
    <t xml:space="preserve">PBWMH100 </t>
  </si>
  <si>
    <t xml:space="preserve">PBWMH150 </t>
  </si>
  <si>
    <t xml:space="preserve">PBWMH200 </t>
  </si>
  <si>
    <t xml:space="preserve">PBWMH250 </t>
  </si>
  <si>
    <t xml:space="preserve">PBWMH300 </t>
  </si>
  <si>
    <t xml:space="preserve">PBWMH350 </t>
  </si>
  <si>
    <t xml:space="preserve">ALWNEW   </t>
  </si>
  <si>
    <t xml:space="preserve">ALWMH025 </t>
  </si>
  <si>
    <t xml:space="preserve">ALWMH050 </t>
  </si>
  <si>
    <t xml:space="preserve">ALWMH075 </t>
  </si>
  <si>
    <t xml:space="preserve">ALWMH100 </t>
  </si>
  <si>
    <t xml:space="preserve">ALWMH150 </t>
  </si>
  <si>
    <t xml:space="preserve">ALWMH200 </t>
  </si>
  <si>
    <t xml:space="preserve">ALWMH250 </t>
  </si>
  <si>
    <t xml:space="preserve">ALWMH300 </t>
  </si>
  <si>
    <t xml:space="preserve">ALWMH350 </t>
  </si>
  <si>
    <t xml:space="preserve">CRWNEW   </t>
  </si>
  <si>
    <t xml:space="preserve">CRWMH025 </t>
  </si>
  <si>
    <t xml:space="preserve">CRWMH050 </t>
  </si>
  <si>
    <t xml:space="preserve">CRWMH075 </t>
  </si>
  <si>
    <t xml:space="preserve">CRWMH100 </t>
  </si>
  <si>
    <t xml:space="preserve">CRWMH150 </t>
  </si>
  <si>
    <t xml:space="preserve">CRWMH200 </t>
  </si>
  <si>
    <t xml:space="preserve">CRWMH250 </t>
  </si>
  <si>
    <t xml:space="preserve">CRWMH300 </t>
  </si>
  <si>
    <t xml:space="preserve">CRWMH350 </t>
  </si>
  <si>
    <t xml:space="preserve">FUELBTID </t>
  </si>
  <si>
    <t xml:space="preserve">ENKIT    </t>
  </si>
  <si>
    <t xml:space="preserve">COM1     </t>
  </si>
  <si>
    <t xml:space="preserve">COM2     </t>
  </si>
  <si>
    <t xml:space="preserve">COM3     </t>
  </si>
  <si>
    <t>COM4</t>
  </si>
  <si>
    <t xml:space="preserve"> A       </t>
  </si>
  <si>
    <t xml:space="preserve"> 830-2 </t>
  </si>
  <si>
    <t xml:space="preserve"> NS</t>
  </si>
  <si>
    <t xml:space="preserve"> 10:08</t>
  </si>
  <si>
    <t xml:space="preserve"> N/A     </t>
  </si>
  <si>
    <t xml:space="preserve"> N</t>
  </si>
  <si>
    <t xml:space="preserve">   .    </t>
  </si>
  <si>
    <t xml:space="preserve">     . </t>
  </si>
  <si>
    <t xml:space="preserve">     .</t>
  </si>
  <si>
    <t xml:space="preserve">    . </t>
  </si>
  <si>
    <t xml:space="preserve">      . </t>
  </si>
  <si>
    <t xml:space="preserve">   </t>
  </si>
  <si>
    <t xml:space="preserve">         </t>
  </si>
  <si>
    <t xml:space="preserve">  .</t>
  </si>
  <si>
    <t xml:space="preserve"> &lt;1    </t>
  </si>
  <si>
    <t xml:space="preserve"> SI1621LS11      </t>
  </si>
  <si>
    <t xml:space="preserve"> ISB-001     </t>
  </si>
  <si>
    <t xml:space="preserve"> DISCRIM </t>
  </si>
  <si>
    <t xml:space="preserve"> MINI    </t>
  </si>
  <si>
    <t xml:space="preserve"> MATRIX  </t>
  </si>
  <si>
    <t xml:space="preserve"> G       </t>
  </si>
  <si>
    <t xml:space="preserve">     </t>
  </si>
  <si>
    <t xml:space="preserve"> 06:29</t>
  </si>
  <si>
    <t xml:space="preserve"> SI1521LS11      </t>
  </si>
  <si>
    <t xml:space="preserve"> ISB-002     </t>
  </si>
  <si>
    <t xml:space="preserve"> MINIMATR</t>
  </si>
  <si>
    <t xml:space="preserve"> 1004-3</t>
  </si>
  <si>
    <t xml:space="preserve"> 10:44</t>
  </si>
  <si>
    <t xml:space="preserve"> ISB-005     </t>
  </si>
  <si>
    <t xml:space="preserve"> 05:06</t>
  </si>
  <si>
    <t xml:space="preserve"> 5APP1002        </t>
  </si>
  <si>
    <t xml:space="preserve"> ISB-010     </t>
  </si>
  <si>
    <t xml:space="preserve"> 02:16</t>
  </si>
  <si>
    <t xml:space="preserve"> ISB-011     </t>
  </si>
  <si>
    <t xml:space="preserve"> B       </t>
  </si>
  <si>
    <t xml:space="preserve"> 15:54</t>
  </si>
  <si>
    <t xml:space="preserve">   . </t>
  </si>
  <si>
    <t xml:space="preserve"> 3APPC902        </t>
  </si>
  <si>
    <t xml:space="preserve"> 04-1        </t>
  </si>
  <si>
    <t xml:space="preserve"> 00:08</t>
  </si>
  <si>
    <t xml:space="preserve"> 4KPUL701        </t>
  </si>
  <si>
    <t xml:space="preserve">             </t>
  </si>
  <si>
    <t xml:space="preserve"> XS</t>
  </si>
  <si>
    <t xml:space="preserve"> 21:30</t>
  </si>
  <si>
    <t xml:space="preserve">     .  </t>
  </si>
  <si>
    <t xml:space="preserve">       .</t>
  </si>
  <si>
    <t xml:space="preserve">    .  </t>
  </si>
  <si>
    <t xml:space="preserve">       </t>
  </si>
  <si>
    <t xml:space="preserve"> 5BPUL702        </t>
  </si>
  <si>
    <t xml:space="preserve"> TURBFAIL</t>
  </si>
  <si>
    <t xml:space="preserve"> OILLOSS </t>
  </si>
  <si>
    <t xml:space="preserve"> 09:05</t>
  </si>
  <si>
    <t xml:space="preserve"> 17:40</t>
  </si>
  <si>
    <t xml:space="preserve"> 1I      </t>
  </si>
  <si>
    <t xml:space="preserve"> 5CPUL702        </t>
  </si>
  <si>
    <t xml:space="preserve"> ISB-041     </t>
  </si>
  <si>
    <t xml:space="preserve"> 17:51</t>
  </si>
  <si>
    <t xml:space="preserve"> ISB-025     </t>
  </si>
  <si>
    <t xml:space="preserve"> PC10E </t>
  </si>
  <si>
    <t xml:space="preserve"> XO</t>
  </si>
  <si>
    <t xml:space="preserve"> 09:14</t>
  </si>
  <si>
    <t xml:space="preserve"> 5BPUL703        </t>
  </si>
  <si>
    <t xml:space="preserve"> TURBO   </t>
  </si>
  <si>
    <t xml:space="preserve"> FAILURE </t>
  </si>
  <si>
    <t xml:space="preserve"> PC10B </t>
  </si>
  <si>
    <t xml:space="preserve"> AO</t>
  </si>
  <si>
    <t xml:space="preserve"> 20:40</t>
  </si>
  <si>
    <t xml:space="preserve"> Y</t>
  </si>
  <si>
    <t xml:space="preserve"> 5EPUL701        </t>
  </si>
  <si>
    <t xml:space="preserve"> ISB-047     </t>
  </si>
  <si>
    <t xml:space="preserve"> 1ST     </t>
  </si>
  <si>
    <t xml:space="preserve"> TEST    </t>
  </si>
  <si>
    <t xml:space="preserve"> 11:50</t>
  </si>
  <si>
    <t xml:space="preserve"> ISB-051     </t>
  </si>
  <si>
    <t xml:space="preserve"> 10:15</t>
  </si>
  <si>
    <t xml:space="preserve"> SOOTWIN </t>
  </si>
  <si>
    <t xml:space="preserve"> OILFILT </t>
  </si>
  <si>
    <t xml:space="preserve"> PLUMBING</t>
  </si>
  <si>
    <t xml:space="preserve"> 06:15</t>
  </si>
  <si>
    <t xml:space="preserve"> ISB-048     </t>
  </si>
  <si>
    <t xml:space="preserve"> 2ND     </t>
  </si>
  <si>
    <t xml:space="preserve"> 04:16</t>
  </si>
  <si>
    <t xml:space="preserve"> 6I      </t>
  </si>
  <si>
    <t xml:space="preserve"> ISB-053     </t>
  </si>
  <si>
    <t xml:space="preserve"> 22:56</t>
  </si>
  <si>
    <t xml:space="preserve"> 1E      </t>
  </si>
  <si>
    <t xml:space="preserve"> 5FPUL702        </t>
  </si>
  <si>
    <t xml:space="preserve"> ISB-049     </t>
  </si>
  <si>
    <t xml:space="preserve"> 04:37</t>
  </si>
  <si>
    <t xml:space="preserve"> ISB-050     </t>
  </si>
  <si>
    <t xml:space="preserve"> 3RD     </t>
  </si>
  <si>
    <t xml:space="preserve"> 19:11</t>
  </si>
  <si>
    <t xml:space="preserve"> ISB-055     </t>
  </si>
  <si>
    <t xml:space="preserve"> 03:57</t>
  </si>
  <si>
    <t xml:space="preserve"> 5I</t>
  </si>
  <si>
    <t xml:space="preserve"> 4E</t>
  </si>
  <si>
    <t xml:space="preserve"> OO</t>
  </si>
  <si>
    <t xml:space="preserve"> 14:45</t>
  </si>
  <si>
    <t xml:space="preserve"> 5FPUL703        </t>
  </si>
  <si>
    <t xml:space="preserve"> ISB-058     </t>
  </si>
  <si>
    <t xml:space="preserve"> ACSWMILD</t>
  </si>
  <si>
    <t xml:space="preserve"> 18:37</t>
  </si>
  <si>
    <t xml:space="preserve"> 5GPUL702        </t>
  </si>
  <si>
    <t xml:space="preserve"> ISB-060     </t>
  </si>
  <si>
    <t xml:space="preserve"> 4TH     </t>
  </si>
  <si>
    <t xml:space="preserve"> 01:17</t>
  </si>
  <si>
    <t xml:space="preserve"> 5FPUL704        </t>
  </si>
  <si>
    <t xml:space="preserve"> ISB-059     </t>
  </si>
  <si>
    <t xml:space="preserve"> 09:37</t>
  </si>
  <si>
    <t xml:space="preserve"> 5GPUL703        </t>
  </si>
  <si>
    <t xml:space="preserve"> 12:30</t>
  </si>
  <si>
    <t xml:space="preserve"> 5E</t>
  </si>
  <si>
    <t xml:space="preserve"> ISB-062     </t>
  </si>
  <si>
    <t xml:space="preserve"> AC</t>
  </si>
  <si>
    <t xml:space="preserve"> 16:20</t>
  </si>
  <si>
    <t xml:space="preserve"> ISB-071     </t>
  </si>
  <si>
    <t xml:space="preserve"> 07:40</t>
  </si>
  <si>
    <t xml:space="preserve"> 5GPUL704        </t>
  </si>
  <si>
    <t xml:space="preserve"> FUELPUMP</t>
  </si>
  <si>
    <t xml:space="preserve"> FAIL    </t>
  </si>
  <si>
    <t xml:space="preserve"> LC</t>
  </si>
  <si>
    <t xml:space="preserve"> 13:37</t>
  </si>
  <si>
    <t xml:space="preserve"> NGETLOCK</t>
  </si>
  <si>
    <t xml:space="preserve"> TIMING  </t>
  </si>
  <si>
    <t xml:space="preserve"> EXCESS  </t>
  </si>
  <si>
    <t xml:space="preserve"> SOOT    </t>
  </si>
  <si>
    <t xml:space="preserve"> 01:35</t>
  </si>
  <si>
    <t xml:space="preserve"> 19:51</t>
  </si>
  <si>
    <t xml:space="preserve"> 18:32</t>
  </si>
  <si>
    <t xml:space="preserve"> 03:29</t>
  </si>
  <si>
    <t xml:space="preserve"> 4E      </t>
  </si>
  <si>
    <t xml:space="preserve"> 5HPUL703        </t>
  </si>
  <si>
    <t xml:space="preserve"> ISB-087     </t>
  </si>
  <si>
    <t xml:space="preserve"> PC10C </t>
  </si>
  <si>
    <t xml:space="preserve"> RN</t>
  </si>
  <si>
    <t xml:space="preserve"> 10:36</t>
  </si>
  <si>
    <t xml:space="preserve"> N </t>
  </si>
  <si>
    <t xml:space="preserve"> N       </t>
  </si>
  <si>
    <t xml:space="preserve"> 5JPUL703        </t>
  </si>
  <si>
    <t xml:space="preserve"> ISB-119     </t>
  </si>
  <si>
    <t xml:space="preserve"> ACC BOI </t>
  </si>
  <si>
    <t xml:space="preserve"> PC10F </t>
  </si>
  <si>
    <t xml:space="preserve"> 14:41</t>
  </si>
  <si>
    <t xml:space="preserve"> 5LPP100501      </t>
  </si>
  <si>
    <t xml:space="preserve"> ISB-120     </t>
  </si>
  <si>
    <t xml:space="preserve"> F       </t>
  </si>
  <si>
    <t xml:space="preserve"> OC</t>
  </si>
  <si>
    <t xml:space="preserve"> 08:25</t>
  </si>
  <si>
    <t xml:space="preserve"> &lt;2    </t>
  </si>
  <si>
    <t xml:space="preserve"> ATWL SEV</t>
  </si>
  <si>
    <t xml:space="preserve"> NN</t>
  </si>
  <si>
    <t xml:space="preserve"> 23:30</t>
  </si>
  <si>
    <t xml:space="preserve"> 6CPP1005        </t>
  </si>
  <si>
    <t xml:space="preserve"> ISB-150B    </t>
  </si>
  <si>
    <t xml:space="preserve"> BOI     </t>
  </si>
  <si>
    <t xml:space="preserve"> ISB-151     </t>
  </si>
  <si>
    <t xml:space="preserve"> ACC     </t>
  </si>
  <si>
    <t xml:space="preserve"> RC</t>
  </si>
  <si>
    <t xml:space="preserve"> 02:20</t>
  </si>
  <si>
    <t xml:space="preserve"> 6CPP1002        </t>
  </si>
  <si>
    <t xml:space="preserve"> EXHBP   </t>
  </si>
  <si>
    <t xml:space="preserve"> HIGH    </t>
  </si>
  <si>
    <t xml:space="preserve"> 16:45</t>
  </si>
  <si>
    <t xml:space="preserve"> 4I      </t>
  </si>
  <si>
    <t xml:space="preserve"> 6DPP100501      </t>
  </si>
  <si>
    <t xml:space="preserve"> 04:18</t>
  </si>
  <si>
    <t xml:space="preserve"> 2E      </t>
  </si>
  <si>
    <t xml:space="preserve"> 6HPP1002        </t>
  </si>
  <si>
    <t xml:space="preserve"> ISB-162     </t>
  </si>
  <si>
    <t xml:space="preserve"> 20:50</t>
  </si>
  <si>
    <t xml:space="preserve"> 6HPP1004        </t>
  </si>
  <si>
    <t xml:space="preserve"> ISB-135     </t>
  </si>
  <si>
    <t xml:space="preserve"> 11:56</t>
  </si>
  <si>
    <t xml:space="preserve"> 6KPP1004        </t>
  </si>
  <si>
    <t xml:space="preserve"> ISB-170     </t>
  </si>
  <si>
    <t xml:space="preserve"> 06:54</t>
  </si>
  <si>
    <t xml:space="preserve"> ISB-174     </t>
  </si>
  <si>
    <t xml:space="preserve"> 10:21</t>
  </si>
  <si>
    <t xml:space="preserve"> 6LPPC1001       </t>
  </si>
  <si>
    <t xml:space="preserve"> ISB-144     </t>
  </si>
  <si>
    <t xml:space="preserve"> 03:27</t>
  </si>
  <si>
    <t xml:space="preserve"> 7APP1002        </t>
  </si>
  <si>
    <t xml:space="preserve"> 1ST OF 2</t>
  </si>
  <si>
    <t xml:space="preserve"> 3E      </t>
  </si>
  <si>
    <t xml:space="preserve"> 7EPP1005        </t>
  </si>
  <si>
    <t xml:space="preserve"> ISB-218     </t>
  </si>
  <si>
    <t xml:space="preserve"> 03:14</t>
  </si>
  <si>
    <t xml:space="preserve"> 7EPP1004        </t>
  </si>
  <si>
    <t xml:space="preserve"> 07:22</t>
  </si>
  <si>
    <t xml:space="preserve"> 7BPP1001        </t>
  </si>
  <si>
    <t xml:space="preserve"> ISB-251     </t>
  </si>
  <si>
    <t xml:space="preserve"> 6E</t>
  </si>
  <si>
    <t xml:space="preserve"> 7HPP1001        </t>
  </si>
  <si>
    <t xml:space="preserve"> ISB-196     </t>
  </si>
  <si>
    <t xml:space="preserve"> 831-1 </t>
  </si>
  <si>
    <t xml:space="preserve"> 22:15</t>
  </si>
  <si>
    <t xml:space="preserve"> 7IPP1002        </t>
  </si>
  <si>
    <t xml:space="preserve"> ISB-208     </t>
  </si>
  <si>
    <t xml:space="preserve"> 15:40</t>
  </si>
  <si>
    <t xml:space="preserve"> 7KPP100205      </t>
  </si>
  <si>
    <t xml:space="preserve"> ISB-279     </t>
  </si>
  <si>
    <t xml:space="preserve"> BIO     </t>
  </si>
  <si>
    <t xml:space="preserve"> DIESEL  </t>
  </si>
  <si>
    <t xml:space="preserve"> B20     </t>
  </si>
  <si>
    <t xml:space="preserve"> 10:20</t>
  </si>
  <si>
    <t xml:space="preserve"> 8CPP1001        </t>
  </si>
  <si>
    <t xml:space="preserve"> ISB-281     </t>
  </si>
  <si>
    <t xml:space="preserve"> ACSWSEV </t>
  </si>
  <si>
    <t xml:space="preserve"> 00:26</t>
  </si>
  <si>
    <t xml:space="preserve"> 8EPP1001        </t>
  </si>
  <si>
    <t xml:space="preserve"> ISB-280     </t>
  </si>
  <si>
    <t xml:space="preserve"> 02:44</t>
  </si>
  <si>
    <t xml:space="preserve"> 8EPUL70107      </t>
  </si>
  <si>
    <t xml:space="preserve"> ATWLSEV </t>
  </si>
  <si>
    <t xml:space="preserve"> 15:22</t>
  </si>
  <si>
    <t xml:space="preserve"> 8EPP100113      </t>
  </si>
  <si>
    <t xml:space="preserve"> ISB-341     </t>
  </si>
  <si>
    <t xml:space="preserve"> 08:17</t>
  </si>
  <si>
    <t xml:space="preserve"> 09HPP1001       </t>
  </si>
  <si>
    <t xml:space="preserve"> ISB-346E    </t>
  </si>
  <si>
    <t xml:space="preserve"> 13:02</t>
  </si>
  <si>
    <t xml:space="preserve"> 6I</t>
  </si>
  <si>
    <t xml:space="preserve"> ISB-258     </t>
  </si>
  <si>
    <t xml:space="preserve"> 05:09</t>
  </si>
  <si>
    <t xml:space="preserve"> 08LPP1002       </t>
  </si>
  <si>
    <t xml:space="preserve"> ISB-240     </t>
  </si>
  <si>
    <t xml:space="preserve"> 49A </t>
  </si>
  <si>
    <t xml:space="preserve"> 05:12</t>
  </si>
  <si>
    <t xml:space="preserve"> ISB-349E    </t>
  </si>
  <si>
    <t>ei</t>
  </si>
  <si>
    <t>testkey</t>
  </si>
  <si>
    <t xml:space="preserve">CWLyi    </t>
  </si>
  <si>
    <t>icCWLyi</t>
  </si>
  <si>
    <t>ShewSev Alarm</t>
  </si>
  <si>
    <t>SevAdjst</t>
  </si>
  <si>
    <t>Effective</t>
  </si>
  <si>
    <t>Zi New</t>
  </si>
  <si>
    <t>Level3Z</t>
  </si>
  <si>
    <t>SA New</t>
  </si>
  <si>
    <t>StdDev ei</t>
  </si>
  <si>
    <t>Level3</t>
  </si>
  <si>
    <t>Level2</t>
  </si>
  <si>
    <t>Level1</t>
  </si>
  <si>
    <t>Red1</t>
  </si>
  <si>
    <t>Red2</t>
  </si>
  <si>
    <t xml:space="preserve">IASyi    </t>
  </si>
  <si>
    <t>icIASyi</t>
  </si>
  <si>
    <t>ln(OFDP+1)</t>
  </si>
  <si>
    <t>AESyi</t>
  </si>
  <si>
    <t>OVER ALL PARAMETERS (NO DOUBLE COUNTING)</t>
  </si>
  <si>
    <t>UI</t>
  </si>
  <si>
    <t>Result Old</t>
  </si>
  <si>
    <t>Anchor</t>
  </si>
  <si>
    <t>Result New</t>
  </si>
  <si>
    <t>Old Shew Alarms</t>
  </si>
  <si>
    <t>Z</t>
  </si>
  <si>
    <t xml:space="preserve"> A   </t>
  </si>
  <si>
    <t xml:space="preserve"> B </t>
  </si>
  <si>
    <t xml:space="preserve"> C </t>
  </si>
  <si>
    <t xml:space="preserve"> D </t>
  </si>
  <si>
    <t xml:space="preserve"> G </t>
  </si>
  <si>
    <t>Lab</t>
  </si>
  <si>
    <t>Calibration Attempts</t>
  </si>
  <si>
    <t>Failed</t>
  </si>
  <si>
    <t>Lab Invalid</t>
  </si>
  <si>
    <t>Aborted</t>
  </si>
  <si>
    <t>Success</t>
  </si>
  <si>
    <t>A</t>
  </si>
  <si>
    <t>B</t>
  </si>
  <si>
    <t>C</t>
  </si>
  <si>
    <t>D</t>
  </si>
  <si>
    <t>G</t>
  </si>
  <si>
    <t>All Labs</t>
  </si>
  <si>
    <t>CLW</t>
  </si>
  <si>
    <t>Current</t>
  </si>
  <si>
    <t>New</t>
  </si>
  <si>
    <t>IAS</t>
  </si>
  <si>
    <t>Old</t>
  </si>
  <si>
    <t>OFDP</t>
  </si>
  <si>
    <t>AES</t>
  </si>
  <si>
    <t>All Criteria</t>
  </si>
  <si>
    <t>Bias</t>
  </si>
  <si>
    <t>Relative Bias</t>
  </si>
  <si>
    <t>StdDev</t>
  </si>
  <si>
    <t>RMSE</t>
  </si>
  <si>
    <t>ei standard deviation</t>
  </si>
  <si>
    <t>Tests per lab for pooled s</t>
  </si>
  <si>
    <t>Unacceptable Current</t>
  </si>
  <si>
    <t>Level5 Zi</t>
  </si>
  <si>
    <t>Level4 Zi</t>
  </si>
  <si>
    <t>Level5 ei</t>
  </si>
  <si>
    <t>Unacceptable New</t>
  </si>
  <si>
    <t>Reduced Interval New</t>
  </si>
  <si>
    <t>Extension 40% New</t>
  </si>
  <si>
    <t>Extension 20% New</t>
  </si>
  <si>
    <t>Test Error</t>
  </si>
  <si>
    <t>Test Error^2</t>
  </si>
  <si>
    <t>Stand</t>
  </si>
  <si>
    <t>B1</t>
  </si>
  <si>
    <t>Z old</t>
  </si>
  <si>
    <t>Alarm old</t>
  </si>
  <si>
    <t>ShewSev</t>
  </si>
  <si>
    <t xml:space="preserve">ATWWyi   </t>
  </si>
  <si>
    <t>A2</t>
  </si>
  <si>
    <t>A3</t>
  </si>
  <si>
    <t>A4</t>
  </si>
  <si>
    <t>B2</t>
  </si>
  <si>
    <t>F1</t>
  </si>
  <si>
    <t>G1</t>
  </si>
  <si>
    <t>G2</t>
  </si>
  <si>
    <t>Total Error</t>
  </si>
  <si>
    <t>Lab A</t>
  </si>
  <si>
    <t>Lab B</t>
  </si>
  <si>
    <t>Lab F</t>
  </si>
  <si>
    <t>Lab G</t>
  </si>
  <si>
    <t>Limit</t>
  </si>
  <si>
    <t>Shew Sev Alarm</t>
  </si>
  <si>
    <t>Total alarms</t>
  </si>
  <si>
    <t>Extended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</si>
</sst>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%"/>
  </numFmts>
  <fonts count="30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icrosoft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0"/>
    </font>
    <font>
      <b/>
      <sz val="10"/>
      <name val="Tahoma"/>
      <family val="0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22" borderId="0" xfId="0" applyFill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10" borderId="0" xfId="0" applyFill="1" applyAlignment="1">
      <alignment horizontal="center"/>
    </xf>
    <xf numFmtId="166" fontId="0" fillId="24" borderId="0" xfId="0" applyNumberFormat="1" applyFill="1" applyAlignment="1">
      <alignment horizontal="center"/>
    </xf>
    <xf numFmtId="49" fontId="0" fillId="0" borderId="0" xfId="0" applyNumberFormat="1" applyAlignment="1">
      <alignment/>
    </xf>
    <xf numFmtId="0" fontId="0" fillId="8" borderId="0" xfId="0" applyFill="1" applyAlignment="1">
      <alignment/>
    </xf>
    <xf numFmtId="0" fontId="0" fillId="25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26" borderId="0" xfId="0" applyFill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0" xfId="0" applyFill="1" applyAlignment="1">
      <alignment/>
    </xf>
    <xf numFmtId="43" fontId="0" fillId="0" borderId="0" xfId="42" applyFont="1" applyAlignment="1">
      <alignment horizontal="center"/>
    </xf>
    <xf numFmtId="0" fontId="0" fillId="0" borderId="10" xfId="0" applyBorder="1" applyAlignment="1">
      <alignment/>
    </xf>
    <xf numFmtId="16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27" borderId="0" xfId="0" applyFill="1" applyBorder="1" applyAlignment="1">
      <alignment/>
    </xf>
    <xf numFmtId="0" fontId="0" fillId="28" borderId="0" xfId="0" applyFill="1" applyAlignment="1">
      <alignment/>
    </xf>
    <xf numFmtId="0" fontId="0" fillId="21" borderId="0" xfId="0" applyFill="1" applyAlignment="1">
      <alignment/>
    </xf>
    <xf numFmtId="0" fontId="0" fillId="27" borderId="0" xfId="0" applyFill="1" applyAlignment="1">
      <alignment/>
    </xf>
    <xf numFmtId="0" fontId="0" fillId="28" borderId="0" xfId="0" applyFill="1" applyAlignment="1">
      <alignment horizontal="center"/>
    </xf>
    <xf numFmtId="0" fontId="0" fillId="21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center" wrapText="1"/>
    </xf>
    <xf numFmtId="2" fontId="0" fillId="20" borderId="0" xfId="0" applyNumberFormat="1" applyFill="1" applyAlignment="1">
      <alignment horizontal="center"/>
    </xf>
    <xf numFmtId="0" fontId="0" fillId="20" borderId="0" xfId="0" applyFill="1" applyAlignment="1">
      <alignment horizontal="center"/>
    </xf>
    <xf numFmtId="0" fontId="0" fillId="7" borderId="0" xfId="0" applyFill="1" applyAlignment="1">
      <alignment/>
    </xf>
    <xf numFmtId="0" fontId="0" fillId="10" borderId="0" xfId="0" applyFill="1" applyAlignment="1">
      <alignment/>
    </xf>
    <xf numFmtId="49" fontId="0" fillId="0" borderId="0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165" fontId="0" fillId="0" borderId="0" xfId="0" applyNumberFormat="1" applyFont="1" applyAlignment="1">
      <alignment horizontal="center"/>
    </xf>
    <xf numFmtId="9" fontId="0" fillId="10" borderId="0" xfId="0" applyNumberForma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Yi no UI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'ISB LTMS 1&amp;2'!#REF!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Yi with UI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'ISB LTMS 1&amp;2'!#REF!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Zi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'ISB LTMS 1&amp;2'!#REF!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Zi (old)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'ISB LTMS 1&amp;2'!#REF!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8165736"/>
        <c:axId val="6382761"/>
      </c:scatterChart>
      <c:valAx>
        <c:axId val="816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2761"/>
        <c:crosses val="autoZero"/>
        <c:crossBetween val="midCat"/>
        <c:dispUnits/>
      </c:valAx>
      <c:valAx>
        <c:axId val="63827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657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Yi no UI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'ISB LTMS 1&amp;2'!$F$7:$F$11</c:f>
              <c:numCache/>
            </c:numRef>
          </c:yVal>
          <c:smooth val="0"/>
        </c:ser>
        <c:ser>
          <c:idx val="1"/>
          <c:order val="1"/>
          <c:tx>
            <c:v>Yi with UI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'ISB LTMS 1&amp;2'!$E$7:$E$11</c:f>
              <c:numCache/>
            </c:numRef>
          </c:yVal>
          <c:smooth val="0"/>
        </c:ser>
        <c:ser>
          <c:idx val="2"/>
          <c:order val="2"/>
          <c:tx>
            <c:v>Zi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'ISB LTMS 1&amp;2'!$N$7:$N$13</c:f>
              <c:numCache/>
            </c:numRef>
          </c:yVal>
          <c:smooth val="0"/>
        </c:ser>
        <c:ser>
          <c:idx val="3"/>
          <c:order val="3"/>
          <c:tx>
            <c:v>Zi (old)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'ISB LTMS 1&amp;2'!$G$7:$G$11</c:f>
              <c:numCache/>
            </c:numRef>
          </c:yVal>
          <c:smooth val="0"/>
        </c:ser>
        <c:axId val="57444850"/>
        <c:axId val="47241603"/>
      </c:scatterChart>
      <c:valAx>
        <c:axId val="57444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41603"/>
        <c:crosses val="autoZero"/>
        <c:crossBetween val="midCat"/>
        <c:dispUnits/>
      </c:valAx>
      <c:valAx>
        <c:axId val="47241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448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438150</xdr:colOff>
      <xdr:row>16</xdr:row>
      <xdr:rowOff>123825</xdr:rowOff>
    </xdr:from>
    <xdr:to>
      <xdr:col>22</xdr:col>
      <xdr:colOff>466725</xdr:colOff>
      <xdr:row>34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2714625"/>
          <a:ext cx="4905375" cy="2876550"/>
        </a:xfrm>
        <a:prstGeom prst="rect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</xdr:pic>
    <xdr:clientData/>
  </xdr:twoCellAnchor>
  <xdr:oneCellAnchor>
    <xdr:from>
      <xdr:col>11</xdr:col>
      <xdr:colOff>266700</xdr:colOff>
      <xdr:row>1</xdr:row>
      <xdr:rowOff>152400</xdr:rowOff>
    </xdr:from>
    <xdr:ext cx="838200" cy="200025"/>
    <xdr:sp>
      <xdr:nvSpPr>
        <xdr:cNvPr id="2" name="TextBox 2"/>
        <xdr:cNvSpPr txBox="1">
          <a:spLocks noChangeArrowheads="1"/>
        </xdr:cNvSpPr>
      </xdr:nvSpPr>
      <xdr:spPr>
        <a:xfrm>
          <a:off x="7353300" y="314325"/>
          <a:ext cx="838200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 calibrated</a:t>
          </a:r>
        </a:p>
      </xdr:txBody>
    </xdr:sp>
    <xdr:clientData/>
  </xdr:oneCellAnchor>
  <xdr:oneCellAnchor>
    <xdr:from>
      <xdr:col>11</xdr:col>
      <xdr:colOff>419100</xdr:colOff>
      <xdr:row>6</xdr:row>
      <xdr:rowOff>76200</xdr:rowOff>
    </xdr:from>
    <xdr:ext cx="2028825" cy="200025"/>
    <xdr:sp>
      <xdr:nvSpPr>
        <xdr:cNvPr id="3" name="TextBox 3"/>
        <xdr:cNvSpPr txBox="1">
          <a:spLocks noChangeArrowheads="1"/>
        </xdr:cNvSpPr>
      </xdr:nvSpPr>
      <xdr:spPr>
        <a:xfrm>
          <a:off x="7505700" y="1047750"/>
          <a:ext cx="2028825" cy="2000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Calibrated (acceptance criterion 1a)</a:t>
          </a:r>
        </a:p>
      </xdr:txBody>
    </xdr:sp>
    <xdr:clientData/>
  </xdr:oneCellAnchor>
  <xdr:oneCellAnchor>
    <xdr:from>
      <xdr:col>11</xdr:col>
      <xdr:colOff>457200</xdr:colOff>
      <xdr:row>10</xdr:row>
      <xdr:rowOff>38100</xdr:rowOff>
    </xdr:from>
    <xdr:ext cx="1552575" cy="200025"/>
    <xdr:sp>
      <xdr:nvSpPr>
        <xdr:cNvPr id="4" name="TextBox 4"/>
        <xdr:cNvSpPr txBox="1">
          <a:spLocks noChangeArrowheads="1"/>
        </xdr:cNvSpPr>
      </xdr:nvSpPr>
      <xdr:spPr>
        <a:xfrm>
          <a:off x="7543800" y="1657350"/>
          <a:ext cx="1552575" cy="2000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Calibrated (acceptance 1b)</a:t>
          </a:r>
        </a:p>
      </xdr:txBody>
    </xdr:sp>
    <xdr:clientData/>
  </xdr:oneCellAnchor>
  <xdr:oneCellAnchor>
    <xdr:from>
      <xdr:col>11</xdr:col>
      <xdr:colOff>466725</xdr:colOff>
      <xdr:row>14</xdr:row>
      <xdr:rowOff>19050</xdr:rowOff>
    </xdr:from>
    <xdr:ext cx="1552575" cy="200025"/>
    <xdr:sp>
      <xdr:nvSpPr>
        <xdr:cNvPr id="5" name="TextBox 5"/>
        <xdr:cNvSpPr txBox="1">
          <a:spLocks noChangeArrowheads="1"/>
        </xdr:cNvSpPr>
      </xdr:nvSpPr>
      <xdr:spPr>
        <a:xfrm>
          <a:off x="7553325" y="2286000"/>
          <a:ext cx="1552575" cy="2000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Calibrated (acceptance 1b)</a:t>
          </a:r>
        </a:p>
      </xdr:txBody>
    </xdr:sp>
    <xdr:clientData/>
  </xdr:oneCellAnchor>
  <xdr:oneCellAnchor>
    <xdr:from>
      <xdr:col>11</xdr:col>
      <xdr:colOff>514350</xdr:colOff>
      <xdr:row>23</xdr:row>
      <xdr:rowOff>47625</xdr:rowOff>
    </xdr:from>
    <xdr:ext cx="2028825" cy="200025"/>
    <xdr:sp>
      <xdr:nvSpPr>
        <xdr:cNvPr id="6" name="TextBox 6"/>
        <xdr:cNvSpPr txBox="1">
          <a:spLocks noChangeArrowheads="1"/>
        </xdr:cNvSpPr>
      </xdr:nvSpPr>
      <xdr:spPr>
        <a:xfrm>
          <a:off x="7600950" y="3771900"/>
          <a:ext cx="2028825" cy="2000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Calibrated (acceptance criterion 1a)</a:t>
          </a:r>
        </a:p>
      </xdr:txBody>
    </xdr:sp>
    <xdr:clientData/>
  </xdr:oneCellAnchor>
  <xdr:oneCellAnchor>
    <xdr:from>
      <xdr:col>12</xdr:col>
      <xdr:colOff>66675</xdr:colOff>
      <xdr:row>33</xdr:row>
      <xdr:rowOff>152400</xdr:rowOff>
    </xdr:from>
    <xdr:ext cx="1552575" cy="200025"/>
    <xdr:sp>
      <xdr:nvSpPr>
        <xdr:cNvPr id="7" name="TextBox 7"/>
        <xdr:cNvSpPr txBox="1">
          <a:spLocks noChangeArrowheads="1"/>
        </xdr:cNvSpPr>
      </xdr:nvSpPr>
      <xdr:spPr>
        <a:xfrm>
          <a:off x="7762875" y="5495925"/>
          <a:ext cx="1552575" cy="2000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Calibrated (acceptance 1b)</a:t>
          </a:r>
        </a:p>
      </xdr:txBody>
    </xdr:sp>
    <xdr:clientData/>
  </xdr:oneCellAnchor>
  <xdr:twoCellAnchor>
    <xdr:from>
      <xdr:col>5</xdr:col>
      <xdr:colOff>428625</xdr:colOff>
      <xdr:row>5</xdr:row>
      <xdr:rowOff>123825</xdr:rowOff>
    </xdr:from>
    <xdr:to>
      <xdr:col>7</xdr:col>
      <xdr:colOff>342900</xdr:colOff>
      <xdr:row>10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3476625" y="933450"/>
          <a:ext cx="1238250" cy="838200"/>
        </a:xfrm>
        <a:prstGeom prst="wedgeRoundRectCallout">
          <a:avLst>
            <a:gd name="adj1" fmla="val -121537"/>
            <a:gd name="adj2" fmla="val 35226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Rich Grundza says that combination of LTMSLAB and LTMSAPP uniquely defines a stand.</a:t>
          </a:r>
        </a:p>
      </xdr:txBody>
    </xdr:sp>
    <xdr:clientData/>
  </xdr:twoCellAnchor>
  <xdr:oneCellAnchor>
    <xdr:from>
      <xdr:col>12</xdr:col>
      <xdr:colOff>28575</xdr:colOff>
      <xdr:row>39</xdr:row>
      <xdr:rowOff>66675</xdr:rowOff>
    </xdr:from>
    <xdr:ext cx="2028825" cy="200025"/>
    <xdr:sp>
      <xdr:nvSpPr>
        <xdr:cNvPr id="9" name="TextBox 9"/>
        <xdr:cNvSpPr txBox="1">
          <a:spLocks noChangeArrowheads="1"/>
        </xdr:cNvSpPr>
      </xdr:nvSpPr>
      <xdr:spPr>
        <a:xfrm>
          <a:off x="7724775" y="6381750"/>
          <a:ext cx="2028825" cy="2000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Calibrated (acceptance criterion 1a)</a:t>
          </a:r>
        </a:p>
      </xdr:txBody>
    </xdr:sp>
    <xdr:clientData/>
  </xdr:oneCellAnchor>
  <xdr:oneCellAnchor>
    <xdr:from>
      <xdr:col>12</xdr:col>
      <xdr:colOff>95250</xdr:colOff>
      <xdr:row>56</xdr:row>
      <xdr:rowOff>57150</xdr:rowOff>
    </xdr:from>
    <xdr:ext cx="1552575" cy="200025"/>
    <xdr:sp>
      <xdr:nvSpPr>
        <xdr:cNvPr id="10" name="TextBox 10"/>
        <xdr:cNvSpPr txBox="1">
          <a:spLocks noChangeArrowheads="1"/>
        </xdr:cNvSpPr>
      </xdr:nvSpPr>
      <xdr:spPr>
        <a:xfrm>
          <a:off x="7791450" y="9124950"/>
          <a:ext cx="1552575" cy="2000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Calibrated (acceptance 1b)</a:t>
          </a:r>
        </a:p>
      </xdr:txBody>
    </xdr:sp>
    <xdr:clientData/>
  </xdr:oneCellAnchor>
  <xdr:oneCellAnchor>
    <xdr:from>
      <xdr:col>12</xdr:col>
      <xdr:colOff>85725</xdr:colOff>
      <xdr:row>46</xdr:row>
      <xdr:rowOff>47625</xdr:rowOff>
    </xdr:from>
    <xdr:ext cx="2028825" cy="200025"/>
    <xdr:sp>
      <xdr:nvSpPr>
        <xdr:cNvPr id="11" name="TextBox 11"/>
        <xdr:cNvSpPr txBox="1">
          <a:spLocks noChangeArrowheads="1"/>
        </xdr:cNvSpPr>
      </xdr:nvSpPr>
      <xdr:spPr>
        <a:xfrm>
          <a:off x="7781925" y="7496175"/>
          <a:ext cx="2028825" cy="2000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Calibrated (acceptance criterion 1a)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285750</xdr:colOff>
      <xdr:row>2</xdr:row>
      <xdr:rowOff>66675</xdr:rowOff>
    </xdr:from>
    <xdr:to>
      <xdr:col>61</xdr:col>
      <xdr:colOff>438150</xdr:colOff>
      <xdr:row>14</xdr:row>
      <xdr:rowOff>66675</xdr:rowOff>
    </xdr:to>
    <xdr:graphicFrame>
      <xdr:nvGraphicFramePr>
        <xdr:cNvPr id="1" name="Chart 415"/>
        <xdr:cNvGraphicFramePr/>
      </xdr:nvGraphicFramePr>
      <xdr:xfrm>
        <a:off x="33099375" y="419100"/>
        <a:ext cx="56388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52</xdr:col>
      <xdr:colOff>257175</xdr:colOff>
      <xdr:row>14</xdr:row>
      <xdr:rowOff>123825</xdr:rowOff>
    </xdr:from>
    <xdr:to>
      <xdr:col>61</xdr:col>
      <xdr:colOff>419100</xdr:colOff>
      <xdr:row>34</xdr:row>
      <xdr:rowOff>133350</xdr:rowOff>
    </xdr:to>
    <xdr:graphicFrame>
      <xdr:nvGraphicFramePr>
        <xdr:cNvPr id="2" name="Chart 446"/>
        <xdr:cNvGraphicFramePr/>
      </xdr:nvGraphicFramePr>
      <xdr:xfrm>
        <a:off x="33070800" y="2419350"/>
        <a:ext cx="56483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3</xdr:row>
      <xdr:rowOff>0</xdr:rowOff>
    </xdr:from>
    <xdr:to>
      <xdr:col>14</xdr:col>
      <xdr:colOff>114300</xdr:colOff>
      <xdr:row>10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85775"/>
          <a:ext cx="56483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12</xdr:row>
      <xdr:rowOff>28575</xdr:rowOff>
    </xdr:from>
    <xdr:to>
      <xdr:col>14</xdr:col>
      <xdr:colOff>133350</xdr:colOff>
      <xdr:row>26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1971675"/>
          <a:ext cx="59340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61"/>
  <sheetViews>
    <sheetView workbookViewId="0" topLeftCell="A1">
      <selection activeCell="G26" sqref="G26"/>
    </sheetView>
  </sheetViews>
  <sheetFormatPr defaultColWidth="9.140625" defaultRowHeight="12.75"/>
  <sheetData>
    <row r="1" spans="1:20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  <c r="GS1" t="s">
        <v>200</v>
      </c>
      <c r="GT1" t="s">
        <v>201</v>
      </c>
      <c r="GU1" t="s">
        <v>202</v>
      </c>
      <c r="GV1" t="s">
        <v>203</v>
      </c>
      <c r="GW1" t="s">
        <v>204</v>
      </c>
      <c r="GX1" t="s">
        <v>205</v>
      </c>
    </row>
    <row r="2" spans="1:206" ht="12.75">
      <c r="A2">
        <v>50225</v>
      </c>
      <c r="B2" t="s">
        <v>206</v>
      </c>
      <c r="C2" t="s">
        <v>207</v>
      </c>
      <c r="D2">
        <v>1</v>
      </c>
      <c r="E2">
        <v>1</v>
      </c>
      <c r="F2">
        <v>57216596</v>
      </c>
      <c r="G2">
        <v>0</v>
      </c>
      <c r="H2" t="s">
        <v>208</v>
      </c>
      <c r="I2">
        <v>20041115</v>
      </c>
      <c r="J2" t="s">
        <v>209</v>
      </c>
      <c r="K2" t="s">
        <v>210</v>
      </c>
      <c r="L2" t="s">
        <v>211</v>
      </c>
      <c r="M2">
        <v>350</v>
      </c>
      <c r="N2">
        <v>2.55</v>
      </c>
      <c r="O2">
        <v>31.1</v>
      </c>
      <c r="P2">
        <v>96.6</v>
      </c>
      <c r="Q2">
        <v>3.7</v>
      </c>
      <c r="R2" t="s">
        <v>212</v>
      </c>
      <c r="S2" t="s">
        <v>212</v>
      </c>
      <c r="T2">
        <v>1600</v>
      </c>
      <c r="U2">
        <v>20</v>
      </c>
      <c r="V2">
        <v>99</v>
      </c>
      <c r="W2">
        <v>40</v>
      </c>
      <c r="X2">
        <v>110</v>
      </c>
      <c r="Y2">
        <v>29</v>
      </c>
      <c r="Z2">
        <v>68</v>
      </c>
      <c r="AA2">
        <v>96</v>
      </c>
      <c r="AB2">
        <v>107</v>
      </c>
      <c r="AC2" t="s">
        <v>213</v>
      </c>
      <c r="AD2">
        <v>2604</v>
      </c>
      <c r="AE2">
        <v>19</v>
      </c>
      <c r="AF2">
        <v>97</v>
      </c>
      <c r="AG2">
        <v>40</v>
      </c>
      <c r="AH2">
        <v>111</v>
      </c>
      <c r="AI2">
        <v>29</v>
      </c>
      <c r="AJ2">
        <v>68</v>
      </c>
      <c r="AK2">
        <v>97</v>
      </c>
      <c r="AL2">
        <v>96</v>
      </c>
      <c r="AM2" t="s">
        <v>213</v>
      </c>
      <c r="AN2" t="s">
        <v>214</v>
      </c>
      <c r="AO2">
        <v>413</v>
      </c>
      <c r="AP2">
        <v>208</v>
      </c>
      <c r="AQ2">
        <v>0</v>
      </c>
      <c r="AR2">
        <v>680</v>
      </c>
      <c r="AS2">
        <v>658</v>
      </c>
      <c r="AT2" t="s">
        <v>213</v>
      </c>
      <c r="AU2" t="s">
        <v>213</v>
      </c>
      <c r="AV2" t="s">
        <v>215</v>
      </c>
      <c r="AW2" t="s">
        <v>213</v>
      </c>
      <c r="AX2" t="s">
        <v>216</v>
      </c>
      <c r="AY2">
        <v>811</v>
      </c>
      <c r="AZ2">
        <v>310</v>
      </c>
      <c r="BA2">
        <v>1</v>
      </c>
      <c r="BB2">
        <v>569</v>
      </c>
      <c r="BC2">
        <v>563</v>
      </c>
      <c r="BD2" t="s">
        <v>213</v>
      </c>
      <c r="BE2" t="s">
        <v>213</v>
      </c>
      <c r="BF2" t="s">
        <v>215</v>
      </c>
      <c r="BG2" t="s">
        <v>213</v>
      </c>
      <c r="BH2" t="s">
        <v>216</v>
      </c>
      <c r="BI2">
        <v>47.6</v>
      </c>
      <c r="BJ2">
        <v>102.9</v>
      </c>
      <c r="BK2">
        <v>101.6</v>
      </c>
      <c r="BL2">
        <v>76.8</v>
      </c>
      <c r="BM2">
        <v>101</v>
      </c>
      <c r="BN2">
        <v>72</v>
      </c>
      <c r="BO2">
        <v>34.1</v>
      </c>
      <c r="BP2">
        <v>80.7</v>
      </c>
      <c r="BQ2">
        <v>71.3</v>
      </c>
      <c r="BR2">
        <v>73.1</v>
      </c>
      <c r="BS2">
        <v>44</v>
      </c>
      <c r="BT2">
        <v>93.1</v>
      </c>
      <c r="BU2" t="s">
        <v>217</v>
      </c>
      <c r="BV2" t="s">
        <v>217</v>
      </c>
      <c r="BW2">
        <v>74.8</v>
      </c>
      <c r="BX2">
        <v>74.8</v>
      </c>
      <c r="BY2">
        <v>96.6</v>
      </c>
      <c r="BZ2">
        <v>3.4</v>
      </c>
      <c r="CA2">
        <v>2.4</v>
      </c>
      <c r="CB2">
        <v>2.1</v>
      </c>
      <c r="CC2">
        <v>2.9</v>
      </c>
      <c r="CD2">
        <v>2.1</v>
      </c>
      <c r="CE2">
        <v>2</v>
      </c>
      <c r="CF2">
        <v>2.9</v>
      </c>
      <c r="CG2">
        <v>2.2</v>
      </c>
      <c r="CH2">
        <v>2.7</v>
      </c>
      <c r="CI2">
        <v>2.8</v>
      </c>
      <c r="CJ2">
        <v>1.8</v>
      </c>
      <c r="CK2">
        <v>1.8</v>
      </c>
      <c r="CL2" t="s">
        <v>218</v>
      </c>
      <c r="CM2" t="s">
        <v>218</v>
      </c>
      <c r="CN2">
        <v>2.43</v>
      </c>
      <c r="CO2">
        <v>2.43</v>
      </c>
      <c r="CP2">
        <v>3.7</v>
      </c>
      <c r="CQ2" t="s">
        <v>213</v>
      </c>
      <c r="CR2" t="s">
        <v>213</v>
      </c>
      <c r="CS2" t="s">
        <v>213</v>
      </c>
      <c r="CT2" t="s">
        <v>213</v>
      </c>
      <c r="CU2" t="s">
        <v>213</v>
      </c>
      <c r="CV2" t="s">
        <v>213</v>
      </c>
      <c r="CW2" t="s">
        <v>213</v>
      </c>
      <c r="CX2" t="s">
        <v>213</v>
      </c>
      <c r="CY2" t="s">
        <v>213</v>
      </c>
      <c r="CZ2" t="s">
        <v>213</v>
      </c>
      <c r="DA2" t="s">
        <v>213</v>
      </c>
      <c r="DB2" t="s">
        <v>213</v>
      </c>
      <c r="DC2" t="s">
        <v>219</v>
      </c>
      <c r="DD2" t="s">
        <v>219</v>
      </c>
      <c r="DE2" t="s">
        <v>213</v>
      </c>
      <c r="DF2">
        <v>31.1</v>
      </c>
      <c r="DG2">
        <v>16.32</v>
      </c>
      <c r="DH2">
        <v>16.77</v>
      </c>
      <c r="DI2">
        <v>17.43</v>
      </c>
      <c r="DJ2">
        <v>17.78</v>
      </c>
      <c r="DK2">
        <v>18.63</v>
      </c>
      <c r="DL2">
        <v>16.85</v>
      </c>
      <c r="DM2">
        <v>18.22</v>
      </c>
      <c r="DN2">
        <v>18.25</v>
      </c>
      <c r="DO2">
        <v>18.42</v>
      </c>
      <c r="DP2">
        <v>18.39</v>
      </c>
      <c r="DQ2">
        <v>0.2</v>
      </c>
      <c r="DR2">
        <v>0.8</v>
      </c>
      <c r="DS2">
        <v>1.6</v>
      </c>
      <c r="DT2">
        <v>2.2</v>
      </c>
      <c r="DU2">
        <v>3.1</v>
      </c>
      <c r="DV2">
        <v>3</v>
      </c>
      <c r="DW2">
        <v>3.2</v>
      </c>
      <c r="DX2">
        <v>3.5</v>
      </c>
      <c r="DY2">
        <v>3.8</v>
      </c>
      <c r="DZ2">
        <v>4.1</v>
      </c>
      <c r="EA2">
        <v>11.22</v>
      </c>
      <c r="EB2">
        <v>10.46</v>
      </c>
      <c r="EC2">
        <v>9.46</v>
      </c>
      <c r="ED2">
        <v>8.64</v>
      </c>
      <c r="EE2">
        <v>8.41</v>
      </c>
      <c r="EF2">
        <v>7.06</v>
      </c>
      <c r="EG2">
        <v>6.79</v>
      </c>
      <c r="EH2">
        <v>6.87</v>
      </c>
      <c r="EI2">
        <v>5.58</v>
      </c>
      <c r="EJ2">
        <v>5.42</v>
      </c>
      <c r="EK2">
        <v>1.82</v>
      </c>
      <c r="EL2">
        <v>2.07</v>
      </c>
      <c r="EM2">
        <v>2.28</v>
      </c>
      <c r="EN2">
        <v>2.23</v>
      </c>
      <c r="EO2">
        <v>2.3</v>
      </c>
      <c r="EP2">
        <v>2.76</v>
      </c>
      <c r="EQ2">
        <v>2.53</v>
      </c>
      <c r="ER2">
        <v>2.57</v>
      </c>
      <c r="ES2">
        <v>2.48</v>
      </c>
      <c r="ET2">
        <v>2.67</v>
      </c>
      <c r="EU2" t="s">
        <v>220</v>
      </c>
      <c r="EV2">
        <v>2</v>
      </c>
      <c r="EW2">
        <v>2</v>
      </c>
      <c r="EX2">
        <v>2</v>
      </c>
      <c r="EY2">
        <v>3</v>
      </c>
      <c r="EZ2">
        <v>3</v>
      </c>
      <c r="FA2">
        <v>4</v>
      </c>
      <c r="FB2">
        <v>4</v>
      </c>
      <c r="FC2">
        <v>5</v>
      </c>
      <c r="FD2">
        <v>6</v>
      </c>
      <c r="FE2">
        <v>2</v>
      </c>
      <c r="FF2">
        <v>24</v>
      </c>
      <c r="FG2">
        <v>38</v>
      </c>
      <c r="FH2">
        <v>49</v>
      </c>
      <c r="FI2">
        <v>59</v>
      </c>
      <c r="FJ2">
        <v>99</v>
      </c>
      <c r="FK2">
        <v>122</v>
      </c>
      <c r="FL2">
        <v>139</v>
      </c>
      <c r="FM2">
        <v>168</v>
      </c>
      <c r="FN2">
        <v>228</v>
      </c>
      <c r="FO2">
        <v>1</v>
      </c>
      <c r="FP2" t="s">
        <v>220</v>
      </c>
      <c r="FQ2">
        <v>2</v>
      </c>
      <c r="FR2" t="s">
        <v>220</v>
      </c>
      <c r="FS2">
        <v>1</v>
      </c>
      <c r="FT2">
        <v>2</v>
      </c>
      <c r="FU2">
        <v>2</v>
      </c>
      <c r="FV2">
        <v>2</v>
      </c>
      <c r="FW2" t="s">
        <v>220</v>
      </c>
      <c r="FX2">
        <v>2</v>
      </c>
      <c r="FY2" t="s">
        <v>220</v>
      </c>
      <c r="FZ2" t="s">
        <v>220</v>
      </c>
      <c r="GA2" t="s">
        <v>220</v>
      </c>
      <c r="GB2" t="s">
        <v>220</v>
      </c>
      <c r="GC2" t="s">
        <v>220</v>
      </c>
      <c r="GD2">
        <v>1</v>
      </c>
      <c r="GE2">
        <v>1</v>
      </c>
      <c r="GF2">
        <v>2</v>
      </c>
      <c r="GG2">
        <v>1</v>
      </c>
      <c r="GH2">
        <v>2</v>
      </c>
      <c r="GI2" t="s">
        <v>220</v>
      </c>
      <c r="GJ2" t="s">
        <v>220</v>
      </c>
      <c r="GK2" t="s">
        <v>220</v>
      </c>
      <c r="GL2">
        <v>1</v>
      </c>
      <c r="GM2">
        <v>2</v>
      </c>
      <c r="GN2">
        <v>3</v>
      </c>
      <c r="GO2">
        <v>4</v>
      </c>
      <c r="GP2">
        <v>5</v>
      </c>
      <c r="GQ2">
        <v>6</v>
      </c>
      <c r="GR2">
        <v>7</v>
      </c>
      <c r="GS2" t="s">
        <v>221</v>
      </c>
      <c r="GT2" t="s">
        <v>222</v>
      </c>
      <c r="GU2" t="s">
        <v>223</v>
      </c>
      <c r="GV2" t="s">
        <v>224</v>
      </c>
      <c r="GW2" t="s">
        <v>225</v>
      </c>
      <c r="GX2" t="s">
        <v>218</v>
      </c>
    </row>
    <row r="3" spans="1:206" ht="12.75">
      <c r="A3">
        <v>52995</v>
      </c>
      <c r="B3" t="s">
        <v>226</v>
      </c>
      <c r="C3" t="s">
        <v>207</v>
      </c>
      <c r="D3">
        <v>1</v>
      </c>
      <c r="E3" t="s">
        <v>227</v>
      </c>
      <c r="F3">
        <v>57216595</v>
      </c>
      <c r="G3">
        <v>0</v>
      </c>
      <c r="H3" t="s">
        <v>208</v>
      </c>
      <c r="I3">
        <v>20041122</v>
      </c>
      <c r="J3" t="s">
        <v>228</v>
      </c>
      <c r="K3" t="s">
        <v>210</v>
      </c>
      <c r="L3" t="s">
        <v>211</v>
      </c>
      <c r="M3">
        <v>350</v>
      </c>
      <c r="N3">
        <v>2.8</v>
      </c>
      <c r="O3">
        <v>62.9</v>
      </c>
      <c r="P3">
        <v>124.6</v>
      </c>
      <c r="Q3">
        <v>3.7</v>
      </c>
      <c r="R3" t="s">
        <v>212</v>
      </c>
      <c r="S3" t="s">
        <v>212</v>
      </c>
      <c r="T3">
        <v>1601</v>
      </c>
      <c r="U3">
        <v>20</v>
      </c>
      <c r="V3">
        <v>99</v>
      </c>
      <c r="W3">
        <v>40</v>
      </c>
      <c r="X3">
        <v>110</v>
      </c>
      <c r="Y3">
        <v>29.8</v>
      </c>
      <c r="Z3">
        <v>68.8</v>
      </c>
      <c r="AA3">
        <v>96.64</v>
      </c>
      <c r="AB3">
        <v>107</v>
      </c>
      <c r="AC3" t="s">
        <v>213</v>
      </c>
      <c r="AD3">
        <v>1515</v>
      </c>
      <c r="AE3">
        <v>16.6</v>
      </c>
      <c r="AF3">
        <v>99</v>
      </c>
      <c r="AG3">
        <v>40</v>
      </c>
      <c r="AH3">
        <v>110</v>
      </c>
      <c r="AI3">
        <v>434.6</v>
      </c>
      <c r="AJ3">
        <v>67</v>
      </c>
      <c r="AK3">
        <v>98.33</v>
      </c>
      <c r="AL3">
        <v>101.5</v>
      </c>
      <c r="AM3" t="s">
        <v>213</v>
      </c>
      <c r="AN3" t="s">
        <v>214</v>
      </c>
      <c r="AO3">
        <v>417</v>
      </c>
      <c r="AP3">
        <v>105.1</v>
      </c>
      <c r="AQ3">
        <v>0.5</v>
      </c>
      <c r="AR3">
        <v>149.5</v>
      </c>
      <c r="AS3">
        <v>684.4</v>
      </c>
      <c r="AT3" t="s">
        <v>213</v>
      </c>
      <c r="AU3" t="s">
        <v>213</v>
      </c>
      <c r="AV3" t="s">
        <v>215</v>
      </c>
      <c r="AW3" t="s">
        <v>213</v>
      </c>
      <c r="AX3" t="s">
        <v>216</v>
      </c>
      <c r="AY3">
        <v>308</v>
      </c>
      <c r="AZ3">
        <v>63.2</v>
      </c>
      <c r="BA3">
        <v>0.3</v>
      </c>
      <c r="BB3">
        <v>75.2</v>
      </c>
      <c r="BC3">
        <v>339.1</v>
      </c>
      <c r="BD3" t="s">
        <v>213</v>
      </c>
      <c r="BE3" t="s">
        <v>213</v>
      </c>
      <c r="BF3" t="s">
        <v>215</v>
      </c>
      <c r="BG3" t="s">
        <v>213</v>
      </c>
      <c r="BH3" t="s">
        <v>216</v>
      </c>
      <c r="BI3">
        <v>120.4</v>
      </c>
      <c r="BJ3">
        <v>133.5</v>
      </c>
      <c r="BK3">
        <v>111.6</v>
      </c>
      <c r="BL3">
        <v>90.6</v>
      </c>
      <c r="BM3">
        <v>115.9</v>
      </c>
      <c r="BN3">
        <v>101.7</v>
      </c>
      <c r="BO3">
        <v>81.2</v>
      </c>
      <c r="BP3">
        <v>73.6</v>
      </c>
      <c r="BQ3">
        <v>99.1</v>
      </c>
      <c r="BR3">
        <v>64.5</v>
      </c>
      <c r="BS3">
        <v>147.7</v>
      </c>
      <c r="BT3">
        <v>94.2</v>
      </c>
      <c r="BU3" t="s">
        <v>217</v>
      </c>
      <c r="BV3" t="s">
        <v>217</v>
      </c>
      <c r="BW3">
        <v>102.8</v>
      </c>
      <c r="BX3">
        <v>102.8</v>
      </c>
      <c r="BY3">
        <v>124.6</v>
      </c>
      <c r="BZ3">
        <v>2.9</v>
      </c>
      <c r="CA3">
        <v>2.3</v>
      </c>
      <c r="CB3">
        <v>2.9</v>
      </c>
      <c r="CC3">
        <v>2.5</v>
      </c>
      <c r="CD3">
        <v>3.1</v>
      </c>
      <c r="CE3">
        <v>2.8</v>
      </c>
      <c r="CF3">
        <v>3.1</v>
      </c>
      <c r="CG3">
        <v>2.2</v>
      </c>
      <c r="CH3">
        <v>2.9</v>
      </c>
      <c r="CI3">
        <v>3.6</v>
      </c>
      <c r="CJ3">
        <v>2.5</v>
      </c>
      <c r="CK3">
        <v>3</v>
      </c>
      <c r="CL3" t="s">
        <v>218</v>
      </c>
      <c r="CM3" t="s">
        <v>218</v>
      </c>
      <c r="CN3">
        <v>2.82</v>
      </c>
      <c r="CO3">
        <v>2.82</v>
      </c>
      <c r="CP3">
        <v>3.7</v>
      </c>
      <c r="CQ3" t="s">
        <v>213</v>
      </c>
      <c r="CR3" t="s">
        <v>213</v>
      </c>
      <c r="CS3" t="s">
        <v>213</v>
      </c>
      <c r="CT3" t="s">
        <v>213</v>
      </c>
      <c r="CU3" t="s">
        <v>213</v>
      </c>
      <c r="CV3" t="s">
        <v>213</v>
      </c>
      <c r="CW3" t="s">
        <v>213</v>
      </c>
      <c r="CX3" t="s">
        <v>213</v>
      </c>
      <c r="CY3" t="s">
        <v>213</v>
      </c>
      <c r="CZ3" t="s">
        <v>213</v>
      </c>
      <c r="DA3" t="s">
        <v>213</v>
      </c>
      <c r="DB3" t="s">
        <v>213</v>
      </c>
      <c r="DC3" t="s">
        <v>219</v>
      </c>
      <c r="DD3" t="s">
        <v>219</v>
      </c>
      <c r="DE3" t="s">
        <v>213</v>
      </c>
      <c r="DF3">
        <v>62.9</v>
      </c>
      <c r="DG3">
        <v>16.22</v>
      </c>
      <c r="DH3">
        <v>17.02</v>
      </c>
      <c r="DI3">
        <v>17.46</v>
      </c>
      <c r="DJ3">
        <v>17.82</v>
      </c>
      <c r="DK3">
        <v>18.48</v>
      </c>
      <c r="DL3">
        <v>18.52</v>
      </c>
      <c r="DM3">
        <v>18.22</v>
      </c>
      <c r="DN3">
        <v>18.38</v>
      </c>
      <c r="DO3">
        <v>18.46</v>
      </c>
      <c r="DP3">
        <v>18.67</v>
      </c>
      <c r="DQ3">
        <v>0.1</v>
      </c>
      <c r="DR3">
        <v>1.4</v>
      </c>
      <c r="DS3">
        <v>2</v>
      </c>
      <c r="DT3">
        <v>2.4</v>
      </c>
      <c r="DU3">
        <v>2.9</v>
      </c>
      <c r="DV3">
        <v>3.1</v>
      </c>
      <c r="DW3">
        <v>3.4</v>
      </c>
      <c r="DX3">
        <v>3.9</v>
      </c>
      <c r="DY3">
        <v>4.2</v>
      </c>
      <c r="DZ3">
        <v>4.6</v>
      </c>
      <c r="EA3">
        <v>10.4</v>
      </c>
      <c r="EB3">
        <v>9.3</v>
      </c>
      <c r="EC3">
        <v>8.3</v>
      </c>
      <c r="ED3">
        <v>7.8</v>
      </c>
      <c r="EE3">
        <v>7.3</v>
      </c>
      <c r="EF3">
        <v>6.1</v>
      </c>
      <c r="EG3">
        <v>5.2</v>
      </c>
      <c r="EH3">
        <v>4.3</v>
      </c>
      <c r="EI3">
        <v>3.1</v>
      </c>
      <c r="EJ3">
        <v>2.7</v>
      </c>
      <c r="EK3">
        <v>1.9</v>
      </c>
      <c r="EL3">
        <v>2.07</v>
      </c>
      <c r="EM3">
        <v>2.24</v>
      </c>
      <c r="EN3">
        <v>2.34</v>
      </c>
      <c r="EO3">
        <v>2.31</v>
      </c>
      <c r="EP3">
        <v>2.47</v>
      </c>
      <c r="EQ3">
        <v>2.61</v>
      </c>
      <c r="ER3">
        <v>2.63</v>
      </c>
      <c r="ES3">
        <v>2.61</v>
      </c>
      <c r="ET3">
        <v>2.72</v>
      </c>
      <c r="EU3">
        <v>0</v>
      </c>
      <c r="EV3">
        <v>2</v>
      </c>
      <c r="EW3">
        <v>2</v>
      </c>
      <c r="EX3">
        <v>3</v>
      </c>
      <c r="EY3">
        <v>3</v>
      </c>
      <c r="EZ3">
        <v>4</v>
      </c>
      <c r="FA3">
        <v>4</v>
      </c>
      <c r="FB3">
        <v>5</v>
      </c>
      <c r="FC3">
        <v>6</v>
      </c>
      <c r="FD3">
        <v>7</v>
      </c>
      <c r="FE3">
        <v>1</v>
      </c>
      <c r="FF3">
        <v>31</v>
      </c>
      <c r="FG3">
        <v>49</v>
      </c>
      <c r="FH3">
        <v>59</v>
      </c>
      <c r="FI3">
        <v>69</v>
      </c>
      <c r="FJ3">
        <v>109</v>
      </c>
      <c r="FK3">
        <v>136</v>
      </c>
      <c r="FL3">
        <v>165</v>
      </c>
      <c r="FM3">
        <v>223</v>
      </c>
      <c r="FN3">
        <v>284</v>
      </c>
      <c r="FO3">
        <v>0</v>
      </c>
      <c r="FP3">
        <v>0</v>
      </c>
      <c r="FQ3">
        <v>0</v>
      </c>
      <c r="FR3">
        <v>1</v>
      </c>
      <c r="FS3">
        <v>0</v>
      </c>
      <c r="FT3">
        <v>1</v>
      </c>
      <c r="FU3">
        <v>0</v>
      </c>
      <c r="FV3">
        <v>2</v>
      </c>
      <c r="FW3">
        <v>1</v>
      </c>
      <c r="FX3">
        <v>1</v>
      </c>
      <c r="FY3">
        <v>1</v>
      </c>
      <c r="FZ3">
        <v>1</v>
      </c>
      <c r="GA3">
        <v>1</v>
      </c>
      <c r="GB3">
        <v>1</v>
      </c>
      <c r="GC3">
        <v>1</v>
      </c>
      <c r="GD3">
        <v>1</v>
      </c>
      <c r="GE3">
        <v>1</v>
      </c>
      <c r="GF3">
        <v>1</v>
      </c>
      <c r="GG3">
        <v>2</v>
      </c>
      <c r="GH3">
        <v>2</v>
      </c>
      <c r="GI3">
        <v>0</v>
      </c>
      <c r="GJ3">
        <v>1</v>
      </c>
      <c r="GK3">
        <v>1</v>
      </c>
      <c r="GL3">
        <v>1</v>
      </c>
      <c r="GM3">
        <v>1</v>
      </c>
      <c r="GN3">
        <v>3</v>
      </c>
      <c r="GO3">
        <v>4</v>
      </c>
      <c r="GP3">
        <v>5</v>
      </c>
      <c r="GQ3">
        <v>6</v>
      </c>
      <c r="GR3">
        <v>7</v>
      </c>
      <c r="GS3" t="s">
        <v>229</v>
      </c>
      <c r="GT3" t="s">
        <v>230</v>
      </c>
      <c r="GU3" t="s">
        <v>223</v>
      </c>
      <c r="GV3" t="s">
        <v>231</v>
      </c>
      <c r="GW3" t="s">
        <v>218</v>
      </c>
      <c r="GX3" t="s">
        <v>218</v>
      </c>
    </row>
    <row r="4" spans="1:206" ht="12.75">
      <c r="A4">
        <v>50574</v>
      </c>
      <c r="B4" t="s">
        <v>206</v>
      </c>
      <c r="C4" t="s">
        <v>232</v>
      </c>
      <c r="D4">
        <v>1</v>
      </c>
      <c r="E4" t="s">
        <v>227</v>
      </c>
      <c r="F4">
        <v>57216596</v>
      </c>
      <c r="G4">
        <v>350</v>
      </c>
      <c r="H4" t="s">
        <v>208</v>
      </c>
      <c r="I4">
        <v>20041201</v>
      </c>
      <c r="J4" t="s">
        <v>233</v>
      </c>
      <c r="K4" t="s">
        <v>210</v>
      </c>
      <c r="L4" t="s">
        <v>211</v>
      </c>
      <c r="M4">
        <v>350</v>
      </c>
      <c r="N4">
        <v>2.83</v>
      </c>
      <c r="O4">
        <v>129.6</v>
      </c>
      <c r="P4">
        <v>208</v>
      </c>
      <c r="Q4">
        <v>6.3</v>
      </c>
      <c r="R4" t="s">
        <v>212</v>
      </c>
      <c r="S4" t="s">
        <v>212</v>
      </c>
      <c r="T4">
        <v>1602</v>
      </c>
      <c r="U4">
        <v>20</v>
      </c>
      <c r="V4">
        <v>99</v>
      </c>
      <c r="W4">
        <v>40</v>
      </c>
      <c r="X4">
        <v>110</v>
      </c>
      <c r="Y4">
        <v>29</v>
      </c>
      <c r="Z4">
        <v>68</v>
      </c>
      <c r="AA4">
        <v>96</v>
      </c>
      <c r="AB4">
        <v>107.1</v>
      </c>
      <c r="AC4" t="s">
        <v>213</v>
      </c>
      <c r="AD4">
        <v>2602</v>
      </c>
      <c r="AE4">
        <v>20.4</v>
      </c>
      <c r="AF4">
        <v>98.6</v>
      </c>
      <c r="AG4">
        <v>40</v>
      </c>
      <c r="AH4">
        <v>110.3</v>
      </c>
      <c r="AI4">
        <v>29</v>
      </c>
      <c r="AJ4">
        <v>68.2</v>
      </c>
      <c r="AK4">
        <v>96.34</v>
      </c>
      <c r="AL4">
        <v>95.5</v>
      </c>
      <c r="AM4" t="s">
        <v>213</v>
      </c>
      <c r="AN4" t="s">
        <v>214</v>
      </c>
      <c r="AO4">
        <v>415</v>
      </c>
      <c r="AP4">
        <v>209.3</v>
      </c>
      <c r="AQ4">
        <v>0.3</v>
      </c>
      <c r="AR4">
        <v>669</v>
      </c>
      <c r="AS4">
        <v>647</v>
      </c>
      <c r="AT4" t="s">
        <v>213</v>
      </c>
      <c r="AU4" t="s">
        <v>213</v>
      </c>
      <c r="AV4" t="s">
        <v>215</v>
      </c>
      <c r="AW4" t="s">
        <v>213</v>
      </c>
      <c r="AX4" t="s">
        <v>216</v>
      </c>
      <c r="AY4">
        <v>811</v>
      </c>
      <c r="AZ4">
        <v>309.1</v>
      </c>
      <c r="BA4">
        <v>0.7</v>
      </c>
      <c r="BB4">
        <v>579</v>
      </c>
      <c r="BC4">
        <v>574</v>
      </c>
      <c r="BD4" t="s">
        <v>213</v>
      </c>
      <c r="BE4" t="s">
        <v>213</v>
      </c>
      <c r="BF4" t="s">
        <v>215</v>
      </c>
      <c r="BG4" t="s">
        <v>213</v>
      </c>
      <c r="BH4" t="s">
        <v>216</v>
      </c>
      <c r="BI4">
        <v>175.3</v>
      </c>
      <c r="BJ4">
        <v>250</v>
      </c>
      <c r="BK4">
        <v>83.4</v>
      </c>
      <c r="BL4">
        <v>171.5</v>
      </c>
      <c r="BM4">
        <v>169.8</v>
      </c>
      <c r="BN4">
        <v>186.5</v>
      </c>
      <c r="BO4">
        <v>172.4</v>
      </c>
      <c r="BP4">
        <v>205.5</v>
      </c>
      <c r="BQ4">
        <v>124.5</v>
      </c>
      <c r="BR4">
        <v>311.1</v>
      </c>
      <c r="BS4">
        <v>135.3</v>
      </c>
      <c r="BT4">
        <v>249.6</v>
      </c>
      <c r="BU4" t="s">
        <v>217</v>
      </c>
      <c r="BV4" t="s">
        <v>217</v>
      </c>
      <c r="BW4">
        <v>186.2</v>
      </c>
      <c r="BX4">
        <v>186.2</v>
      </c>
      <c r="BY4">
        <v>208</v>
      </c>
      <c r="BZ4">
        <v>5.3</v>
      </c>
      <c r="CA4">
        <v>11.2</v>
      </c>
      <c r="CB4">
        <v>4.8</v>
      </c>
      <c r="CC4">
        <v>2.9</v>
      </c>
      <c r="CD4">
        <v>3.1</v>
      </c>
      <c r="CE4">
        <v>3</v>
      </c>
      <c r="CF4">
        <v>2.4</v>
      </c>
      <c r="CG4">
        <v>3.6</v>
      </c>
      <c r="CH4">
        <v>4.2</v>
      </c>
      <c r="CI4">
        <v>8.7</v>
      </c>
      <c r="CJ4">
        <v>4.2</v>
      </c>
      <c r="CK4">
        <v>11.7</v>
      </c>
      <c r="CL4" t="s">
        <v>218</v>
      </c>
      <c r="CM4" t="s">
        <v>218</v>
      </c>
      <c r="CN4">
        <v>5.43</v>
      </c>
      <c r="CO4">
        <v>5.43</v>
      </c>
      <c r="CP4">
        <v>6.3</v>
      </c>
      <c r="CQ4" t="s">
        <v>213</v>
      </c>
      <c r="CR4" t="s">
        <v>213</v>
      </c>
      <c r="CS4" t="s">
        <v>213</v>
      </c>
      <c r="CT4" t="s">
        <v>213</v>
      </c>
      <c r="CU4" t="s">
        <v>213</v>
      </c>
      <c r="CV4" t="s">
        <v>213</v>
      </c>
      <c r="CW4" t="s">
        <v>213</v>
      </c>
      <c r="CX4" t="s">
        <v>213</v>
      </c>
      <c r="CY4" t="s">
        <v>213</v>
      </c>
      <c r="CZ4" t="s">
        <v>213</v>
      </c>
      <c r="DA4" t="s">
        <v>213</v>
      </c>
      <c r="DB4" t="s">
        <v>213</v>
      </c>
      <c r="DC4" t="s">
        <v>219</v>
      </c>
      <c r="DD4" t="s">
        <v>219</v>
      </c>
      <c r="DE4" t="s">
        <v>213</v>
      </c>
      <c r="DF4">
        <v>129.6</v>
      </c>
      <c r="DG4">
        <v>14.67</v>
      </c>
      <c r="DH4">
        <v>14.53</v>
      </c>
      <c r="DI4">
        <v>14.82</v>
      </c>
      <c r="DJ4">
        <v>15.24</v>
      </c>
      <c r="DK4">
        <v>15.69</v>
      </c>
      <c r="DL4">
        <v>15.58</v>
      </c>
      <c r="DM4">
        <v>15.8</v>
      </c>
      <c r="DN4">
        <v>16.16</v>
      </c>
      <c r="DO4">
        <v>16.46</v>
      </c>
      <c r="DP4">
        <v>17.02</v>
      </c>
      <c r="DQ4">
        <v>0.3</v>
      </c>
      <c r="DR4">
        <v>1.3</v>
      </c>
      <c r="DS4">
        <v>2.1</v>
      </c>
      <c r="DT4">
        <v>2.7</v>
      </c>
      <c r="DU4">
        <v>3.1</v>
      </c>
      <c r="DV4">
        <v>3.2</v>
      </c>
      <c r="DW4">
        <v>3.5</v>
      </c>
      <c r="DX4">
        <v>3.8</v>
      </c>
      <c r="DY4">
        <v>4</v>
      </c>
      <c r="DZ4">
        <v>4.3</v>
      </c>
      <c r="EA4">
        <v>5.89</v>
      </c>
      <c r="EB4">
        <v>5.06</v>
      </c>
      <c r="EC4">
        <v>4.45</v>
      </c>
      <c r="ED4">
        <v>3.87</v>
      </c>
      <c r="EE4">
        <v>3.5</v>
      </c>
      <c r="EF4">
        <v>3.18</v>
      </c>
      <c r="EG4">
        <v>2.75</v>
      </c>
      <c r="EH4">
        <v>2.33</v>
      </c>
      <c r="EI4">
        <v>1.9</v>
      </c>
      <c r="EJ4">
        <v>1.72</v>
      </c>
      <c r="EK4">
        <v>1.77</v>
      </c>
      <c r="EL4">
        <v>1.96</v>
      </c>
      <c r="EM4">
        <v>2.29</v>
      </c>
      <c r="EN4">
        <v>2.34</v>
      </c>
      <c r="EO4">
        <v>2.3</v>
      </c>
      <c r="EP4">
        <v>2.56</v>
      </c>
      <c r="EQ4">
        <v>2.42</v>
      </c>
      <c r="ER4">
        <v>2.6</v>
      </c>
      <c r="ES4">
        <v>2.62</v>
      </c>
      <c r="ET4">
        <v>2.9</v>
      </c>
      <c r="EU4" t="s">
        <v>220</v>
      </c>
      <c r="EV4">
        <v>1</v>
      </c>
      <c r="EW4">
        <v>2</v>
      </c>
      <c r="EX4">
        <v>2</v>
      </c>
      <c r="EY4">
        <v>2</v>
      </c>
      <c r="EZ4">
        <v>3</v>
      </c>
      <c r="FA4">
        <v>3</v>
      </c>
      <c r="FB4">
        <v>4</v>
      </c>
      <c r="FC4">
        <v>5</v>
      </c>
      <c r="FD4">
        <v>6</v>
      </c>
      <c r="FE4">
        <v>1</v>
      </c>
      <c r="FF4">
        <v>26</v>
      </c>
      <c r="FG4">
        <v>39</v>
      </c>
      <c r="FH4">
        <v>48</v>
      </c>
      <c r="FI4">
        <v>60</v>
      </c>
      <c r="FJ4">
        <v>137</v>
      </c>
      <c r="FK4">
        <v>197</v>
      </c>
      <c r="FL4">
        <v>251</v>
      </c>
      <c r="FM4">
        <v>312</v>
      </c>
      <c r="FN4">
        <v>383</v>
      </c>
      <c r="FO4" t="s">
        <v>220</v>
      </c>
      <c r="FP4" t="s">
        <v>220</v>
      </c>
      <c r="FQ4">
        <v>1</v>
      </c>
      <c r="FR4" t="s">
        <v>220</v>
      </c>
      <c r="FS4" t="s">
        <v>220</v>
      </c>
      <c r="FT4" t="s">
        <v>220</v>
      </c>
      <c r="FU4" t="s">
        <v>220</v>
      </c>
      <c r="FV4" t="s">
        <v>220</v>
      </c>
      <c r="FW4">
        <v>2</v>
      </c>
      <c r="FX4">
        <v>1</v>
      </c>
      <c r="FY4">
        <v>2</v>
      </c>
      <c r="FZ4">
        <v>2</v>
      </c>
      <c r="GA4">
        <v>2</v>
      </c>
      <c r="GB4">
        <v>2</v>
      </c>
      <c r="GC4">
        <v>2</v>
      </c>
      <c r="GD4">
        <v>2</v>
      </c>
      <c r="GE4">
        <v>2</v>
      </c>
      <c r="GF4">
        <v>2</v>
      </c>
      <c r="GG4">
        <v>2</v>
      </c>
      <c r="GH4">
        <v>3</v>
      </c>
      <c r="GI4" t="s">
        <v>220</v>
      </c>
      <c r="GJ4" t="s">
        <v>220</v>
      </c>
      <c r="GK4" t="s">
        <v>220</v>
      </c>
      <c r="GL4" t="s">
        <v>220</v>
      </c>
      <c r="GM4" t="s">
        <v>220</v>
      </c>
      <c r="GN4">
        <v>2</v>
      </c>
      <c r="GO4">
        <v>3</v>
      </c>
      <c r="GP4">
        <v>4</v>
      </c>
      <c r="GQ4">
        <v>5</v>
      </c>
      <c r="GR4">
        <v>6</v>
      </c>
      <c r="GS4" t="s">
        <v>221</v>
      </c>
      <c r="GT4" t="s">
        <v>234</v>
      </c>
      <c r="GU4" t="s">
        <v>223</v>
      </c>
      <c r="GV4" t="s">
        <v>224</v>
      </c>
      <c r="GW4" t="s">
        <v>225</v>
      </c>
      <c r="GX4" t="s">
        <v>218</v>
      </c>
    </row>
    <row r="5" spans="1:206" ht="12.75">
      <c r="A5">
        <v>54196</v>
      </c>
      <c r="B5" t="s">
        <v>226</v>
      </c>
      <c r="C5" t="s">
        <v>207</v>
      </c>
      <c r="D5">
        <v>2</v>
      </c>
      <c r="E5">
        <v>2</v>
      </c>
      <c r="F5">
        <v>57216597</v>
      </c>
      <c r="G5">
        <v>0</v>
      </c>
      <c r="H5" t="s">
        <v>208</v>
      </c>
      <c r="I5">
        <v>20041214</v>
      </c>
      <c r="J5" t="s">
        <v>235</v>
      </c>
      <c r="K5" t="s">
        <v>210</v>
      </c>
      <c r="L5" t="s">
        <v>211</v>
      </c>
      <c r="M5">
        <v>350</v>
      </c>
      <c r="N5">
        <v>2.83</v>
      </c>
      <c r="O5">
        <v>58.1</v>
      </c>
      <c r="P5">
        <v>139.1</v>
      </c>
      <c r="Q5">
        <v>3.9</v>
      </c>
      <c r="R5" t="s">
        <v>212</v>
      </c>
      <c r="S5" t="s">
        <v>212</v>
      </c>
      <c r="T5">
        <v>1600</v>
      </c>
      <c r="U5">
        <v>20</v>
      </c>
      <c r="V5">
        <v>99</v>
      </c>
      <c r="W5">
        <v>40</v>
      </c>
      <c r="X5" t="s">
        <v>213</v>
      </c>
      <c r="Y5">
        <v>28.2</v>
      </c>
      <c r="Z5">
        <v>67.9</v>
      </c>
      <c r="AA5">
        <v>98.23</v>
      </c>
      <c r="AB5">
        <v>107</v>
      </c>
      <c r="AC5" t="s">
        <v>213</v>
      </c>
      <c r="AD5">
        <v>1484</v>
      </c>
      <c r="AE5">
        <v>17</v>
      </c>
      <c r="AF5">
        <v>98.8</v>
      </c>
      <c r="AG5">
        <v>40</v>
      </c>
      <c r="AH5" t="s">
        <v>213</v>
      </c>
      <c r="AI5">
        <v>30.8</v>
      </c>
      <c r="AJ5">
        <v>67.9</v>
      </c>
      <c r="AK5">
        <v>97.64</v>
      </c>
      <c r="AL5">
        <v>101.1</v>
      </c>
      <c r="AM5" t="s">
        <v>213</v>
      </c>
      <c r="AN5" t="s">
        <v>214</v>
      </c>
      <c r="AO5">
        <v>416</v>
      </c>
      <c r="AP5">
        <v>103</v>
      </c>
      <c r="AQ5">
        <v>0.5</v>
      </c>
      <c r="AR5">
        <v>-5.6</v>
      </c>
      <c r="AS5">
        <v>144.7</v>
      </c>
      <c r="AT5" t="s">
        <v>213</v>
      </c>
      <c r="AU5" t="s">
        <v>213</v>
      </c>
      <c r="AV5" t="s">
        <v>215</v>
      </c>
      <c r="AW5" t="s">
        <v>213</v>
      </c>
      <c r="AX5" t="s">
        <v>216</v>
      </c>
      <c r="AY5">
        <v>335</v>
      </c>
      <c r="AZ5">
        <v>63.7</v>
      </c>
      <c r="BA5">
        <v>0.4</v>
      </c>
      <c r="BB5">
        <v>-8.6</v>
      </c>
      <c r="BC5">
        <v>100.2</v>
      </c>
      <c r="BD5" t="s">
        <v>213</v>
      </c>
      <c r="BE5" t="s">
        <v>213</v>
      </c>
      <c r="BF5" t="s">
        <v>215</v>
      </c>
      <c r="BG5" t="s">
        <v>213</v>
      </c>
      <c r="BH5" t="s">
        <v>216</v>
      </c>
      <c r="BI5">
        <v>128.8</v>
      </c>
      <c r="BJ5">
        <v>149.7</v>
      </c>
      <c r="BK5">
        <v>149.6</v>
      </c>
      <c r="BL5">
        <v>69.7</v>
      </c>
      <c r="BM5">
        <v>124.7</v>
      </c>
      <c r="BN5">
        <v>95.7</v>
      </c>
      <c r="BO5">
        <v>114.7</v>
      </c>
      <c r="BP5">
        <v>120.1</v>
      </c>
      <c r="BQ5">
        <v>91.9</v>
      </c>
      <c r="BR5">
        <v>122.7</v>
      </c>
      <c r="BS5">
        <v>141.9</v>
      </c>
      <c r="BT5">
        <v>97.7</v>
      </c>
      <c r="BU5" t="s">
        <v>217</v>
      </c>
      <c r="BV5" t="s">
        <v>217</v>
      </c>
      <c r="BW5">
        <v>117.3</v>
      </c>
      <c r="BX5">
        <v>117.3</v>
      </c>
      <c r="BY5">
        <v>139.1</v>
      </c>
      <c r="BZ5">
        <v>4.5</v>
      </c>
      <c r="CA5">
        <v>1.7</v>
      </c>
      <c r="CB5">
        <v>4.5</v>
      </c>
      <c r="CC5">
        <v>3</v>
      </c>
      <c r="CD5">
        <v>3.3</v>
      </c>
      <c r="CE5">
        <v>3</v>
      </c>
      <c r="CF5">
        <v>3.6</v>
      </c>
      <c r="CG5">
        <v>3</v>
      </c>
      <c r="CH5">
        <v>3</v>
      </c>
      <c r="CI5">
        <v>2.3</v>
      </c>
      <c r="CJ5">
        <v>2.7</v>
      </c>
      <c r="CK5">
        <v>2.2</v>
      </c>
      <c r="CL5" t="s">
        <v>218</v>
      </c>
      <c r="CM5" t="s">
        <v>218</v>
      </c>
      <c r="CN5">
        <v>3.07</v>
      </c>
      <c r="CO5">
        <v>3.07</v>
      </c>
      <c r="CP5">
        <v>3.9</v>
      </c>
      <c r="CQ5" t="s">
        <v>213</v>
      </c>
      <c r="CR5" t="s">
        <v>213</v>
      </c>
      <c r="CS5" t="s">
        <v>213</v>
      </c>
      <c r="CT5" t="s">
        <v>213</v>
      </c>
      <c r="CU5" t="s">
        <v>213</v>
      </c>
      <c r="CV5" t="s">
        <v>213</v>
      </c>
      <c r="CW5" t="s">
        <v>213</v>
      </c>
      <c r="CX5" t="s">
        <v>213</v>
      </c>
      <c r="CY5" t="s">
        <v>213</v>
      </c>
      <c r="CZ5" t="s">
        <v>213</v>
      </c>
      <c r="DA5" t="s">
        <v>213</v>
      </c>
      <c r="DB5" t="s">
        <v>213</v>
      </c>
      <c r="DC5" t="s">
        <v>219</v>
      </c>
      <c r="DD5" t="s">
        <v>219</v>
      </c>
      <c r="DE5" t="s">
        <v>213</v>
      </c>
      <c r="DF5">
        <v>58.1</v>
      </c>
      <c r="DG5">
        <v>16.24</v>
      </c>
      <c r="DH5">
        <v>16.24</v>
      </c>
      <c r="DI5">
        <v>17.15</v>
      </c>
      <c r="DJ5">
        <v>17.8</v>
      </c>
      <c r="DK5">
        <v>18.24</v>
      </c>
      <c r="DL5">
        <v>18.3</v>
      </c>
      <c r="DM5">
        <v>18.26</v>
      </c>
      <c r="DN5">
        <v>18.44</v>
      </c>
      <c r="DO5">
        <v>18.36</v>
      </c>
      <c r="DP5">
        <v>18.58</v>
      </c>
      <c r="DQ5">
        <v>0</v>
      </c>
      <c r="DR5">
        <v>0.2</v>
      </c>
      <c r="DS5">
        <v>1.6</v>
      </c>
      <c r="DT5">
        <v>2.6</v>
      </c>
      <c r="DU5">
        <v>3.3</v>
      </c>
      <c r="DV5">
        <v>3.5</v>
      </c>
      <c r="DW5">
        <v>3.8</v>
      </c>
      <c r="DX5">
        <v>4.1</v>
      </c>
      <c r="DY5">
        <v>4.4</v>
      </c>
      <c r="DZ5">
        <v>4.8</v>
      </c>
      <c r="EA5">
        <v>8.9</v>
      </c>
      <c r="EB5">
        <v>9</v>
      </c>
      <c r="EC5">
        <v>9</v>
      </c>
      <c r="ED5">
        <v>8.1</v>
      </c>
      <c r="EE5">
        <v>7.4</v>
      </c>
      <c r="EF5">
        <v>6.8</v>
      </c>
      <c r="EG5">
        <v>5.7</v>
      </c>
      <c r="EH5">
        <v>5.2</v>
      </c>
      <c r="EI5">
        <v>4.7</v>
      </c>
      <c r="EJ5">
        <v>4.2</v>
      </c>
      <c r="EK5">
        <v>1.71</v>
      </c>
      <c r="EL5">
        <v>1.85</v>
      </c>
      <c r="EM5">
        <v>2.21</v>
      </c>
      <c r="EN5">
        <v>2.42</v>
      </c>
      <c r="EO5">
        <v>2.4</v>
      </c>
      <c r="EP5">
        <v>2.45</v>
      </c>
      <c r="EQ5">
        <v>2.62</v>
      </c>
      <c r="ER5">
        <v>2.57</v>
      </c>
      <c r="ES5">
        <v>2.58</v>
      </c>
      <c r="ET5">
        <v>2.68</v>
      </c>
      <c r="EU5">
        <v>0</v>
      </c>
      <c r="EV5">
        <v>1</v>
      </c>
      <c r="EW5">
        <v>2</v>
      </c>
      <c r="EX5">
        <v>2</v>
      </c>
      <c r="EY5">
        <v>2</v>
      </c>
      <c r="EZ5">
        <v>3</v>
      </c>
      <c r="FA5">
        <v>4</v>
      </c>
      <c r="FB5">
        <v>5</v>
      </c>
      <c r="FC5">
        <v>5</v>
      </c>
      <c r="FD5">
        <v>6</v>
      </c>
      <c r="FE5">
        <v>1</v>
      </c>
      <c r="FF5">
        <v>6</v>
      </c>
      <c r="FG5">
        <v>37</v>
      </c>
      <c r="FH5">
        <v>55</v>
      </c>
      <c r="FI5">
        <v>66</v>
      </c>
      <c r="FJ5">
        <v>108</v>
      </c>
      <c r="FK5">
        <v>141</v>
      </c>
      <c r="FL5">
        <v>181</v>
      </c>
      <c r="FM5">
        <v>231</v>
      </c>
      <c r="FN5">
        <v>293</v>
      </c>
      <c r="FO5">
        <v>0</v>
      </c>
      <c r="FP5">
        <v>0</v>
      </c>
      <c r="FQ5">
        <v>0</v>
      </c>
      <c r="FR5">
        <v>0</v>
      </c>
      <c r="FS5">
        <v>0</v>
      </c>
      <c r="FT5">
        <v>1</v>
      </c>
      <c r="FU5">
        <v>1</v>
      </c>
      <c r="FV5">
        <v>1</v>
      </c>
      <c r="FW5">
        <v>1</v>
      </c>
      <c r="FX5">
        <v>0</v>
      </c>
      <c r="FY5">
        <v>1</v>
      </c>
      <c r="FZ5">
        <v>1</v>
      </c>
      <c r="GA5">
        <v>1</v>
      </c>
      <c r="GB5">
        <v>1</v>
      </c>
      <c r="GC5">
        <v>1</v>
      </c>
      <c r="GD5">
        <v>1</v>
      </c>
      <c r="GE5">
        <v>1</v>
      </c>
      <c r="GF5">
        <v>2</v>
      </c>
      <c r="GG5">
        <v>2</v>
      </c>
      <c r="GH5">
        <v>2</v>
      </c>
      <c r="GI5">
        <v>0</v>
      </c>
      <c r="GJ5">
        <v>0</v>
      </c>
      <c r="GK5">
        <v>1</v>
      </c>
      <c r="GL5">
        <v>1</v>
      </c>
      <c r="GM5">
        <v>1</v>
      </c>
      <c r="GN5">
        <v>2</v>
      </c>
      <c r="GO5">
        <v>3</v>
      </c>
      <c r="GP5">
        <v>5</v>
      </c>
      <c r="GQ5">
        <v>5</v>
      </c>
      <c r="GR5">
        <v>6</v>
      </c>
      <c r="GS5" t="s">
        <v>236</v>
      </c>
      <c r="GT5" t="s">
        <v>237</v>
      </c>
      <c r="GU5" t="s">
        <v>223</v>
      </c>
      <c r="GV5" t="s">
        <v>231</v>
      </c>
      <c r="GW5" t="s">
        <v>218</v>
      </c>
      <c r="GX5" t="s">
        <v>218</v>
      </c>
    </row>
    <row r="6" spans="1:206" ht="12.75">
      <c r="A6">
        <v>46089</v>
      </c>
      <c r="B6" t="s">
        <v>226</v>
      </c>
      <c r="C6" t="s">
        <v>232</v>
      </c>
      <c r="D6">
        <v>1</v>
      </c>
      <c r="E6" t="s">
        <v>227</v>
      </c>
      <c r="F6">
        <v>57216595</v>
      </c>
      <c r="G6">
        <v>350</v>
      </c>
      <c r="H6" t="s">
        <v>208</v>
      </c>
      <c r="I6">
        <v>20041217</v>
      </c>
      <c r="J6" t="s">
        <v>238</v>
      </c>
      <c r="K6" t="s">
        <v>210</v>
      </c>
      <c r="L6" t="s">
        <v>211</v>
      </c>
      <c r="M6">
        <v>350</v>
      </c>
      <c r="N6">
        <v>2.91</v>
      </c>
      <c r="O6">
        <v>154.3</v>
      </c>
      <c r="P6">
        <v>134.1</v>
      </c>
      <c r="Q6">
        <v>7.5</v>
      </c>
      <c r="R6" t="s">
        <v>212</v>
      </c>
      <c r="S6" t="s">
        <v>212</v>
      </c>
      <c r="T6">
        <v>1600</v>
      </c>
      <c r="U6">
        <v>20</v>
      </c>
      <c r="V6">
        <v>99</v>
      </c>
      <c r="W6">
        <v>40</v>
      </c>
      <c r="X6">
        <v>110</v>
      </c>
      <c r="Y6">
        <v>29.8</v>
      </c>
      <c r="Z6">
        <v>68</v>
      </c>
      <c r="AA6">
        <v>98.46</v>
      </c>
      <c r="AB6">
        <v>107</v>
      </c>
      <c r="AC6" t="s">
        <v>213</v>
      </c>
      <c r="AD6">
        <v>1496</v>
      </c>
      <c r="AE6">
        <v>17.2</v>
      </c>
      <c r="AF6">
        <v>99</v>
      </c>
      <c r="AG6">
        <v>40</v>
      </c>
      <c r="AH6">
        <v>110</v>
      </c>
      <c r="AI6">
        <v>29.1</v>
      </c>
      <c r="AJ6">
        <v>68</v>
      </c>
      <c r="AK6">
        <v>98.6</v>
      </c>
      <c r="AL6">
        <v>101.8</v>
      </c>
      <c r="AM6" t="s">
        <v>213</v>
      </c>
      <c r="AN6" t="s">
        <v>214</v>
      </c>
      <c r="AO6">
        <v>435</v>
      </c>
      <c r="AP6">
        <v>102.3</v>
      </c>
      <c r="AQ6">
        <v>0.5</v>
      </c>
      <c r="AR6">
        <v>140.8</v>
      </c>
      <c r="AS6">
        <v>622.7</v>
      </c>
      <c r="AT6" t="s">
        <v>213</v>
      </c>
      <c r="AU6" t="s">
        <v>213</v>
      </c>
      <c r="AV6" t="s">
        <v>215</v>
      </c>
      <c r="AW6" t="s">
        <v>213</v>
      </c>
      <c r="AX6" t="s">
        <v>216</v>
      </c>
      <c r="AY6">
        <v>295</v>
      </c>
      <c r="AZ6">
        <v>62.2</v>
      </c>
      <c r="BA6">
        <v>0.3</v>
      </c>
      <c r="BB6">
        <v>76.1</v>
      </c>
      <c r="BC6">
        <v>345.5</v>
      </c>
      <c r="BD6" t="s">
        <v>213</v>
      </c>
      <c r="BE6" t="s">
        <v>213</v>
      </c>
      <c r="BF6" t="s">
        <v>215</v>
      </c>
      <c r="BG6" t="s">
        <v>213</v>
      </c>
      <c r="BH6" t="s">
        <v>216</v>
      </c>
      <c r="BI6">
        <v>125.5</v>
      </c>
      <c r="BJ6">
        <v>137</v>
      </c>
      <c r="BK6">
        <v>131.1</v>
      </c>
      <c r="BL6">
        <v>81.9</v>
      </c>
      <c r="BM6">
        <v>123.4</v>
      </c>
      <c r="BN6">
        <v>123.9</v>
      </c>
      <c r="BO6">
        <v>98.6</v>
      </c>
      <c r="BP6">
        <v>99</v>
      </c>
      <c r="BQ6">
        <v>92.4</v>
      </c>
      <c r="BR6">
        <v>92.3</v>
      </c>
      <c r="BS6">
        <v>148.6</v>
      </c>
      <c r="BT6">
        <v>94.4</v>
      </c>
      <c r="BU6" t="s">
        <v>217</v>
      </c>
      <c r="BV6" t="s">
        <v>217</v>
      </c>
      <c r="BW6">
        <v>112.3</v>
      </c>
      <c r="BX6">
        <v>112.3</v>
      </c>
      <c r="BY6">
        <v>134.1</v>
      </c>
      <c r="BZ6">
        <v>2</v>
      </c>
      <c r="CA6">
        <v>5.8</v>
      </c>
      <c r="CB6">
        <v>7.3</v>
      </c>
      <c r="CC6">
        <v>10.4</v>
      </c>
      <c r="CD6">
        <v>5</v>
      </c>
      <c r="CE6">
        <v>1.8</v>
      </c>
      <c r="CF6">
        <v>2.6</v>
      </c>
      <c r="CG6">
        <v>11.4</v>
      </c>
      <c r="CH6">
        <v>5.3</v>
      </c>
      <c r="CI6">
        <v>10.4</v>
      </c>
      <c r="CJ6">
        <v>4.9</v>
      </c>
      <c r="CK6">
        <v>14.3</v>
      </c>
      <c r="CL6" t="s">
        <v>218</v>
      </c>
      <c r="CM6" t="s">
        <v>218</v>
      </c>
      <c r="CN6">
        <v>6.77</v>
      </c>
      <c r="CO6">
        <v>6.77</v>
      </c>
      <c r="CP6">
        <v>7.5</v>
      </c>
      <c r="CQ6" t="s">
        <v>213</v>
      </c>
      <c r="CR6" t="s">
        <v>213</v>
      </c>
      <c r="CS6" t="s">
        <v>213</v>
      </c>
      <c r="CT6" t="s">
        <v>213</v>
      </c>
      <c r="CU6" t="s">
        <v>213</v>
      </c>
      <c r="CV6" t="s">
        <v>213</v>
      </c>
      <c r="CW6" t="s">
        <v>213</v>
      </c>
      <c r="CX6" t="s">
        <v>213</v>
      </c>
      <c r="CY6" t="s">
        <v>213</v>
      </c>
      <c r="CZ6" t="s">
        <v>213</v>
      </c>
      <c r="DA6" t="s">
        <v>213</v>
      </c>
      <c r="DB6" t="s">
        <v>213</v>
      </c>
      <c r="DC6" t="s">
        <v>219</v>
      </c>
      <c r="DD6" t="s">
        <v>219</v>
      </c>
      <c r="DE6" t="s">
        <v>213</v>
      </c>
      <c r="DF6">
        <v>154.3</v>
      </c>
      <c r="DG6">
        <v>14.63</v>
      </c>
      <c r="DH6">
        <v>14.42</v>
      </c>
      <c r="DI6">
        <v>14.87</v>
      </c>
      <c r="DJ6">
        <v>15.86</v>
      </c>
      <c r="DK6">
        <v>15.98</v>
      </c>
      <c r="DL6">
        <v>16.02</v>
      </c>
      <c r="DM6">
        <v>16.38</v>
      </c>
      <c r="DN6">
        <v>16.69</v>
      </c>
      <c r="DO6">
        <v>17.22</v>
      </c>
      <c r="DP6">
        <v>17.63</v>
      </c>
      <c r="DQ6">
        <v>0.1</v>
      </c>
      <c r="DR6">
        <v>1.2</v>
      </c>
      <c r="DS6">
        <v>2</v>
      </c>
      <c r="DT6">
        <v>2.7</v>
      </c>
      <c r="DU6">
        <v>3.3</v>
      </c>
      <c r="DV6">
        <v>3.4</v>
      </c>
      <c r="DW6">
        <v>3.6</v>
      </c>
      <c r="DX6">
        <v>3.9</v>
      </c>
      <c r="DY6">
        <v>4.3</v>
      </c>
      <c r="DZ6">
        <v>4.6</v>
      </c>
      <c r="EA6">
        <v>5.5</v>
      </c>
      <c r="EB6">
        <v>4.8</v>
      </c>
      <c r="EC6">
        <v>4.4</v>
      </c>
      <c r="ED6">
        <v>3.9</v>
      </c>
      <c r="EE6">
        <v>3.3</v>
      </c>
      <c r="EF6">
        <v>2.9</v>
      </c>
      <c r="EG6">
        <v>2.6</v>
      </c>
      <c r="EH6">
        <v>2.3</v>
      </c>
      <c r="EI6">
        <v>2</v>
      </c>
      <c r="EJ6">
        <v>1.6</v>
      </c>
      <c r="EK6">
        <v>2</v>
      </c>
      <c r="EL6">
        <v>2.14</v>
      </c>
      <c r="EM6">
        <v>2.29</v>
      </c>
      <c r="EN6">
        <v>2.3</v>
      </c>
      <c r="EO6">
        <v>2.31</v>
      </c>
      <c r="EP6">
        <v>2.27</v>
      </c>
      <c r="EQ6">
        <v>2.52</v>
      </c>
      <c r="ER6">
        <v>2.56</v>
      </c>
      <c r="ES6">
        <v>2.84</v>
      </c>
      <c r="ET6">
        <v>2.84</v>
      </c>
      <c r="EU6">
        <v>0</v>
      </c>
      <c r="EV6">
        <v>3</v>
      </c>
      <c r="EW6">
        <v>3</v>
      </c>
      <c r="EX6">
        <v>3</v>
      </c>
      <c r="EY6">
        <v>3</v>
      </c>
      <c r="EZ6">
        <v>4</v>
      </c>
      <c r="FA6">
        <v>5</v>
      </c>
      <c r="FB6">
        <v>5</v>
      </c>
      <c r="FC6">
        <v>7</v>
      </c>
      <c r="FD6">
        <v>8</v>
      </c>
      <c r="FE6">
        <v>1</v>
      </c>
      <c r="FF6">
        <v>32</v>
      </c>
      <c r="FG6">
        <v>53</v>
      </c>
      <c r="FH6">
        <v>66</v>
      </c>
      <c r="FI6">
        <v>83</v>
      </c>
      <c r="FJ6">
        <v>175</v>
      </c>
      <c r="FK6">
        <v>252</v>
      </c>
      <c r="FL6">
        <v>316</v>
      </c>
      <c r="FM6">
        <v>396</v>
      </c>
      <c r="FN6">
        <v>466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1</v>
      </c>
      <c r="FW6">
        <v>2</v>
      </c>
      <c r="FX6">
        <v>2</v>
      </c>
      <c r="FY6">
        <v>1</v>
      </c>
      <c r="FZ6">
        <v>2</v>
      </c>
      <c r="GA6">
        <v>1</v>
      </c>
      <c r="GB6">
        <v>1</v>
      </c>
      <c r="GC6">
        <v>2</v>
      </c>
      <c r="GD6">
        <v>2</v>
      </c>
      <c r="GE6">
        <v>2</v>
      </c>
      <c r="GF6">
        <v>2</v>
      </c>
      <c r="GG6">
        <v>2</v>
      </c>
      <c r="GH6">
        <v>2</v>
      </c>
      <c r="GI6">
        <v>0</v>
      </c>
      <c r="GJ6">
        <v>0</v>
      </c>
      <c r="GK6">
        <v>0</v>
      </c>
      <c r="GL6">
        <v>0</v>
      </c>
      <c r="GM6">
        <v>1</v>
      </c>
      <c r="GN6">
        <v>2</v>
      </c>
      <c r="GO6">
        <v>3</v>
      </c>
      <c r="GP6">
        <v>4</v>
      </c>
      <c r="GQ6">
        <v>5</v>
      </c>
      <c r="GR6">
        <v>6</v>
      </c>
      <c r="GS6" t="s">
        <v>236</v>
      </c>
      <c r="GT6" t="s">
        <v>239</v>
      </c>
      <c r="GU6" t="s">
        <v>223</v>
      </c>
      <c r="GV6" t="s">
        <v>231</v>
      </c>
      <c r="GW6" t="s">
        <v>218</v>
      </c>
      <c r="GX6" t="s">
        <v>218</v>
      </c>
    </row>
    <row r="7" spans="1:206" ht="12.75">
      <c r="A7">
        <v>35447</v>
      </c>
      <c r="B7" t="s">
        <v>240</v>
      </c>
      <c r="C7" t="s">
        <v>232</v>
      </c>
      <c r="D7">
        <v>1</v>
      </c>
      <c r="E7" t="s">
        <v>227</v>
      </c>
      <c r="F7">
        <v>57095963</v>
      </c>
      <c r="G7">
        <v>0</v>
      </c>
      <c r="H7" t="s">
        <v>208</v>
      </c>
      <c r="I7">
        <v>20041231</v>
      </c>
      <c r="J7" t="s">
        <v>241</v>
      </c>
      <c r="K7" t="s">
        <v>210</v>
      </c>
      <c r="L7" t="s">
        <v>211</v>
      </c>
      <c r="M7">
        <v>350</v>
      </c>
      <c r="N7">
        <v>2.85</v>
      </c>
      <c r="O7" t="s">
        <v>213</v>
      </c>
      <c r="P7">
        <v>227.4</v>
      </c>
      <c r="Q7">
        <v>9.5</v>
      </c>
      <c r="R7" t="s">
        <v>212</v>
      </c>
      <c r="S7" t="s">
        <v>212</v>
      </c>
      <c r="T7">
        <v>1600</v>
      </c>
      <c r="U7">
        <v>20</v>
      </c>
      <c r="V7">
        <v>99</v>
      </c>
      <c r="W7">
        <v>39.5</v>
      </c>
      <c r="X7">
        <v>110</v>
      </c>
      <c r="Y7">
        <v>30</v>
      </c>
      <c r="Z7">
        <v>68</v>
      </c>
      <c r="AA7">
        <v>95.53</v>
      </c>
      <c r="AB7">
        <v>107</v>
      </c>
      <c r="AC7" t="s">
        <v>213</v>
      </c>
      <c r="AD7">
        <v>2612</v>
      </c>
      <c r="AE7">
        <v>25.2</v>
      </c>
      <c r="AF7">
        <v>98.1</v>
      </c>
      <c r="AG7">
        <v>39.7</v>
      </c>
      <c r="AH7">
        <v>110.1</v>
      </c>
      <c r="AI7">
        <v>29.1</v>
      </c>
      <c r="AJ7">
        <v>68.4</v>
      </c>
      <c r="AK7">
        <v>85.02</v>
      </c>
      <c r="AL7">
        <v>114.3</v>
      </c>
      <c r="AM7" t="s">
        <v>213</v>
      </c>
      <c r="AN7" t="s">
        <v>214</v>
      </c>
      <c r="AO7">
        <v>424</v>
      </c>
      <c r="AP7">
        <v>213.7</v>
      </c>
      <c r="AQ7" t="s">
        <v>242</v>
      </c>
      <c r="AR7">
        <v>657.5</v>
      </c>
      <c r="AS7">
        <v>626.4</v>
      </c>
      <c r="AT7" t="s">
        <v>213</v>
      </c>
      <c r="AU7" t="s">
        <v>213</v>
      </c>
      <c r="AV7" t="s">
        <v>215</v>
      </c>
      <c r="AW7" t="s">
        <v>213</v>
      </c>
      <c r="AX7" t="s">
        <v>216</v>
      </c>
      <c r="AY7">
        <v>778</v>
      </c>
      <c r="AZ7">
        <v>273.1</v>
      </c>
      <c r="BA7" t="s">
        <v>242</v>
      </c>
      <c r="BB7">
        <v>686.6</v>
      </c>
      <c r="BC7">
        <v>685.8</v>
      </c>
      <c r="BD7" t="s">
        <v>213</v>
      </c>
      <c r="BE7" t="s">
        <v>213</v>
      </c>
      <c r="BF7" t="s">
        <v>215</v>
      </c>
      <c r="BG7" t="s">
        <v>213</v>
      </c>
      <c r="BH7" t="s">
        <v>216</v>
      </c>
      <c r="BI7">
        <v>146.8</v>
      </c>
      <c r="BJ7">
        <v>270.6</v>
      </c>
      <c r="BK7">
        <v>142.8</v>
      </c>
      <c r="BL7">
        <v>135.1</v>
      </c>
      <c r="BM7">
        <v>163.2</v>
      </c>
      <c r="BN7">
        <v>292.3</v>
      </c>
      <c r="BO7">
        <v>173.7</v>
      </c>
      <c r="BP7">
        <v>305.7</v>
      </c>
      <c r="BQ7">
        <v>198.2</v>
      </c>
      <c r="BR7">
        <v>229.4</v>
      </c>
      <c r="BS7">
        <v>272.3</v>
      </c>
      <c r="BT7">
        <v>137.5</v>
      </c>
      <c r="BU7" t="s">
        <v>217</v>
      </c>
      <c r="BV7" t="s">
        <v>217</v>
      </c>
      <c r="BW7">
        <v>205.6</v>
      </c>
      <c r="BX7">
        <v>205.6</v>
      </c>
      <c r="BY7">
        <v>227.4</v>
      </c>
      <c r="BZ7">
        <v>4.3</v>
      </c>
      <c r="CA7">
        <v>14.6</v>
      </c>
      <c r="CB7">
        <v>5.7</v>
      </c>
      <c r="CC7">
        <v>2.7</v>
      </c>
      <c r="CD7">
        <v>5.6</v>
      </c>
      <c r="CE7">
        <v>15.3</v>
      </c>
      <c r="CF7">
        <v>5.7</v>
      </c>
      <c r="CG7">
        <v>5.2</v>
      </c>
      <c r="CH7">
        <v>6.1</v>
      </c>
      <c r="CI7">
        <v>19.8</v>
      </c>
      <c r="CJ7">
        <v>4.2</v>
      </c>
      <c r="CK7">
        <v>14.4</v>
      </c>
      <c r="CL7" t="s">
        <v>218</v>
      </c>
      <c r="CM7" t="s">
        <v>218</v>
      </c>
      <c r="CN7">
        <v>8.63</v>
      </c>
      <c r="CO7">
        <v>8.63</v>
      </c>
      <c r="CP7">
        <v>9.5</v>
      </c>
      <c r="CQ7" t="s">
        <v>213</v>
      </c>
      <c r="CR7" t="s">
        <v>213</v>
      </c>
      <c r="CS7" t="s">
        <v>213</v>
      </c>
      <c r="CT7" t="s">
        <v>213</v>
      </c>
      <c r="CU7" t="s">
        <v>213</v>
      </c>
      <c r="CV7" t="s">
        <v>213</v>
      </c>
      <c r="CW7" t="s">
        <v>213</v>
      </c>
      <c r="CX7" t="s">
        <v>213</v>
      </c>
      <c r="CY7" t="s">
        <v>213</v>
      </c>
      <c r="CZ7" t="s">
        <v>213</v>
      </c>
      <c r="DA7" t="s">
        <v>213</v>
      </c>
      <c r="DB7" t="s">
        <v>213</v>
      </c>
      <c r="DC7" t="s">
        <v>219</v>
      </c>
      <c r="DD7" t="s">
        <v>219</v>
      </c>
      <c r="DE7" t="s">
        <v>213</v>
      </c>
      <c r="DF7" t="s">
        <v>213</v>
      </c>
      <c r="DG7">
        <v>14.62</v>
      </c>
      <c r="DH7">
        <v>14.41</v>
      </c>
      <c r="DI7">
        <v>14.63</v>
      </c>
      <c r="DJ7">
        <v>15.04</v>
      </c>
      <c r="DK7">
        <v>15.51</v>
      </c>
      <c r="DL7">
        <v>15.25</v>
      </c>
      <c r="DM7">
        <v>15.51</v>
      </c>
      <c r="DN7">
        <v>15.83</v>
      </c>
      <c r="DO7">
        <v>16.28</v>
      </c>
      <c r="DP7">
        <v>16.82</v>
      </c>
      <c r="DQ7">
        <v>0.1</v>
      </c>
      <c r="DR7">
        <v>1</v>
      </c>
      <c r="DS7">
        <v>1.6</v>
      </c>
      <c r="DT7">
        <v>2.5</v>
      </c>
      <c r="DU7">
        <v>3.2</v>
      </c>
      <c r="DV7">
        <v>3.4</v>
      </c>
      <c r="DW7">
        <v>3.7</v>
      </c>
      <c r="DX7">
        <v>4</v>
      </c>
      <c r="DY7">
        <v>4.3</v>
      </c>
      <c r="DZ7">
        <v>4.7</v>
      </c>
      <c r="EA7">
        <v>4.4</v>
      </c>
      <c r="EB7">
        <v>3.6</v>
      </c>
      <c r="EC7">
        <v>3.3</v>
      </c>
      <c r="ED7">
        <v>2.8</v>
      </c>
      <c r="EE7">
        <v>2.4</v>
      </c>
      <c r="EF7">
        <v>2.2</v>
      </c>
      <c r="EG7">
        <v>2</v>
      </c>
      <c r="EH7">
        <v>2.3</v>
      </c>
      <c r="EI7">
        <v>2.1</v>
      </c>
      <c r="EJ7">
        <v>1.6</v>
      </c>
      <c r="EK7">
        <v>2.7</v>
      </c>
      <c r="EL7">
        <v>3.2</v>
      </c>
      <c r="EM7">
        <v>3.2</v>
      </c>
      <c r="EN7">
        <v>3.3</v>
      </c>
      <c r="EO7">
        <v>3.7</v>
      </c>
      <c r="EP7">
        <v>4</v>
      </c>
      <c r="EQ7">
        <v>5</v>
      </c>
      <c r="ER7">
        <v>4.1</v>
      </c>
      <c r="ES7">
        <v>5.4</v>
      </c>
      <c r="ET7">
        <v>3.7</v>
      </c>
      <c r="EU7">
        <v>0</v>
      </c>
      <c r="EV7">
        <v>1</v>
      </c>
      <c r="EW7">
        <v>1</v>
      </c>
      <c r="EX7">
        <v>2</v>
      </c>
      <c r="EY7">
        <v>2</v>
      </c>
      <c r="EZ7">
        <v>3</v>
      </c>
      <c r="FA7">
        <v>3</v>
      </c>
      <c r="FB7">
        <v>4</v>
      </c>
      <c r="FC7">
        <v>5</v>
      </c>
      <c r="FD7">
        <v>7</v>
      </c>
      <c r="FE7">
        <v>1</v>
      </c>
      <c r="FF7">
        <v>22</v>
      </c>
      <c r="FG7">
        <v>35</v>
      </c>
      <c r="FH7">
        <v>52</v>
      </c>
      <c r="FI7">
        <v>65</v>
      </c>
      <c r="FJ7">
        <v>152</v>
      </c>
      <c r="FK7">
        <v>216</v>
      </c>
      <c r="FL7">
        <v>281</v>
      </c>
      <c r="FM7">
        <v>337</v>
      </c>
      <c r="FN7">
        <v>392</v>
      </c>
      <c r="FO7">
        <v>0</v>
      </c>
      <c r="FP7">
        <v>3</v>
      </c>
      <c r="FQ7">
        <v>0</v>
      </c>
      <c r="FR7">
        <v>2</v>
      </c>
      <c r="FS7">
        <v>1</v>
      </c>
      <c r="FT7">
        <v>1</v>
      </c>
      <c r="FU7">
        <v>0</v>
      </c>
      <c r="FV7">
        <v>0</v>
      </c>
      <c r="FW7">
        <v>2</v>
      </c>
      <c r="FX7">
        <v>2</v>
      </c>
      <c r="FY7">
        <v>0</v>
      </c>
      <c r="FZ7">
        <v>0</v>
      </c>
      <c r="GA7">
        <v>0</v>
      </c>
      <c r="GB7">
        <v>0</v>
      </c>
      <c r="GC7">
        <v>1</v>
      </c>
      <c r="GD7">
        <v>1</v>
      </c>
      <c r="GE7">
        <v>2</v>
      </c>
      <c r="GF7">
        <v>1</v>
      </c>
      <c r="GG7">
        <v>3</v>
      </c>
      <c r="GH7">
        <v>2</v>
      </c>
      <c r="GI7">
        <v>1</v>
      </c>
      <c r="GJ7">
        <v>1</v>
      </c>
      <c r="GK7">
        <v>3</v>
      </c>
      <c r="GL7">
        <v>3</v>
      </c>
      <c r="GM7">
        <v>1</v>
      </c>
      <c r="GN7">
        <v>0</v>
      </c>
      <c r="GO7">
        <v>4</v>
      </c>
      <c r="GP7">
        <v>5</v>
      </c>
      <c r="GQ7">
        <v>5</v>
      </c>
      <c r="GR7">
        <v>6</v>
      </c>
      <c r="GS7" t="s">
        <v>243</v>
      </c>
      <c r="GT7" t="s">
        <v>244</v>
      </c>
      <c r="GU7" t="s">
        <v>223</v>
      </c>
      <c r="GV7" t="s">
        <v>224</v>
      </c>
      <c r="GW7" t="s">
        <v>225</v>
      </c>
      <c r="GX7" t="s">
        <v>218</v>
      </c>
    </row>
    <row r="8" spans="1:206" ht="12.75">
      <c r="A8">
        <v>54508</v>
      </c>
      <c r="B8" t="s">
        <v>226</v>
      </c>
      <c r="C8" t="s">
        <v>207</v>
      </c>
      <c r="D8">
        <v>2</v>
      </c>
      <c r="E8">
        <v>5</v>
      </c>
      <c r="F8">
        <v>57216597</v>
      </c>
      <c r="G8">
        <v>700</v>
      </c>
      <c r="H8" t="s">
        <v>208</v>
      </c>
      <c r="I8">
        <v>20050206</v>
      </c>
      <c r="J8" t="s">
        <v>245</v>
      </c>
      <c r="K8" t="s">
        <v>210</v>
      </c>
      <c r="L8" t="s">
        <v>211</v>
      </c>
      <c r="M8">
        <v>350</v>
      </c>
      <c r="N8">
        <v>3.19</v>
      </c>
      <c r="O8">
        <v>47.7</v>
      </c>
      <c r="P8">
        <v>135.2</v>
      </c>
      <c r="Q8">
        <v>2.8</v>
      </c>
      <c r="R8" t="s">
        <v>212</v>
      </c>
      <c r="S8" t="s">
        <v>212</v>
      </c>
      <c r="T8">
        <v>1600</v>
      </c>
      <c r="U8">
        <v>20</v>
      </c>
      <c r="V8">
        <v>99</v>
      </c>
      <c r="W8">
        <v>40</v>
      </c>
      <c r="X8" t="s">
        <v>213</v>
      </c>
      <c r="Y8">
        <v>30</v>
      </c>
      <c r="Z8">
        <v>68.1</v>
      </c>
      <c r="AA8">
        <v>97.73</v>
      </c>
      <c r="AB8">
        <v>107</v>
      </c>
      <c r="AC8" t="s">
        <v>213</v>
      </c>
      <c r="AD8">
        <v>2611</v>
      </c>
      <c r="AE8">
        <v>12.9</v>
      </c>
      <c r="AF8">
        <v>98.1</v>
      </c>
      <c r="AG8">
        <v>40</v>
      </c>
      <c r="AH8" t="s">
        <v>213</v>
      </c>
      <c r="AI8">
        <v>27.9</v>
      </c>
      <c r="AJ8">
        <v>68</v>
      </c>
      <c r="AK8">
        <v>95.61</v>
      </c>
      <c r="AL8">
        <v>103.9</v>
      </c>
      <c r="AM8" t="s">
        <v>213</v>
      </c>
      <c r="AN8" t="s">
        <v>214</v>
      </c>
      <c r="AO8">
        <v>444</v>
      </c>
      <c r="AP8">
        <v>87.4</v>
      </c>
      <c r="AQ8">
        <v>0.5</v>
      </c>
      <c r="AR8">
        <v>-7.1</v>
      </c>
      <c r="AS8">
        <v>112.8</v>
      </c>
      <c r="AT8" t="s">
        <v>213</v>
      </c>
      <c r="AU8" t="s">
        <v>213</v>
      </c>
      <c r="AV8" t="s">
        <v>215</v>
      </c>
      <c r="AW8" t="s">
        <v>213</v>
      </c>
      <c r="AX8" t="s">
        <v>216</v>
      </c>
      <c r="AY8">
        <v>754</v>
      </c>
      <c r="AZ8">
        <v>205.7</v>
      </c>
      <c r="BA8">
        <v>0.7</v>
      </c>
      <c r="BB8">
        <v>-6.7</v>
      </c>
      <c r="BC8">
        <v>280</v>
      </c>
      <c r="BD8" t="s">
        <v>213</v>
      </c>
      <c r="BE8" t="s">
        <v>213</v>
      </c>
      <c r="BF8" t="s">
        <v>215</v>
      </c>
      <c r="BG8" t="s">
        <v>213</v>
      </c>
      <c r="BH8" t="s">
        <v>216</v>
      </c>
      <c r="BI8">
        <v>84.3</v>
      </c>
      <c r="BJ8">
        <v>160.5</v>
      </c>
      <c r="BK8">
        <v>157.4</v>
      </c>
      <c r="BL8">
        <v>81.5</v>
      </c>
      <c r="BM8">
        <v>127.6</v>
      </c>
      <c r="BN8">
        <v>114.3</v>
      </c>
      <c r="BO8">
        <v>139</v>
      </c>
      <c r="BP8">
        <v>138.1</v>
      </c>
      <c r="BQ8">
        <v>120.8</v>
      </c>
      <c r="BR8">
        <v>105.5</v>
      </c>
      <c r="BS8">
        <v>132.7</v>
      </c>
      <c r="BT8">
        <v>125.1</v>
      </c>
      <c r="BU8" t="s">
        <v>217</v>
      </c>
      <c r="BV8" t="s">
        <v>217</v>
      </c>
      <c r="BW8">
        <v>123.9</v>
      </c>
      <c r="BX8">
        <v>123.9</v>
      </c>
      <c r="BY8">
        <v>135.2</v>
      </c>
      <c r="BZ8">
        <v>1.9</v>
      </c>
      <c r="CA8">
        <v>2.7</v>
      </c>
      <c r="CB8">
        <v>2.3</v>
      </c>
      <c r="CC8">
        <v>2.9</v>
      </c>
      <c r="CD8">
        <v>2.5</v>
      </c>
      <c r="CE8">
        <v>2.5</v>
      </c>
      <c r="CF8">
        <v>2.2</v>
      </c>
      <c r="CG8">
        <v>2.5</v>
      </c>
      <c r="CH8">
        <v>1.8</v>
      </c>
      <c r="CI8">
        <v>2.6</v>
      </c>
      <c r="CJ8">
        <v>2</v>
      </c>
      <c r="CK8">
        <v>2.7</v>
      </c>
      <c r="CL8" t="s">
        <v>218</v>
      </c>
      <c r="CM8" t="s">
        <v>218</v>
      </c>
      <c r="CN8">
        <v>2.38</v>
      </c>
      <c r="CO8">
        <v>2.38</v>
      </c>
      <c r="CP8">
        <v>2.8</v>
      </c>
      <c r="CQ8" t="s">
        <v>213</v>
      </c>
      <c r="CR8" t="s">
        <v>213</v>
      </c>
      <c r="CS8" t="s">
        <v>213</v>
      </c>
      <c r="CT8" t="s">
        <v>213</v>
      </c>
      <c r="CU8" t="s">
        <v>213</v>
      </c>
      <c r="CV8" t="s">
        <v>213</v>
      </c>
      <c r="CW8" t="s">
        <v>213</v>
      </c>
      <c r="CX8" t="s">
        <v>213</v>
      </c>
      <c r="CY8" t="s">
        <v>213</v>
      </c>
      <c r="CZ8" t="s">
        <v>213</v>
      </c>
      <c r="DA8" t="s">
        <v>213</v>
      </c>
      <c r="DB8" t="s">
        <v>213</v>
      </c>
      <c r="DC8" t="s">
        <v>219</v>
      </c>
      <c r="DD8" t="s">
        <v>219</v>
      </c>
      <c r="DE8" t="s">
        <v>213</v>
      </c>
      <c r="DF8">
        <v>47.7</v>
      </c>
      <c r="DG8">
        <v>16.19</v>
      </c>
      <c r="DH8">
        <v>17.02</v>
      </c>
      <c r="DI8">
        <v>17.7</v>
      </c>
      <c r="DJ8">
        <v>18.5</v>
      </c>
      <c r="DK8">
        <v>19.26</v>
      </c>
      <c r="DL8">
        <v>19.2</v>
      </c>
      <c r="DM8">
        <v>19.59</v>
      </c>
      <c r="DN8">
        <v>19.76</v>
      </c>
      <c r="DO8">
        <v>20.42</v>
      </c>
      <c r="DP8">
        <v>21.96</v>
      </c>
      <c r="DQ8">
        <v>0.1</v>
      </c>
      <c r="DR8">
        <v>1.1</v>
      </c>
      <c r="DS8">
        <v>2</v>
      </c>
      <c r="DT8">
        <v>2.7</v>
      </c>
      <c r="DU8">
        <v>3.4</v>
      </c>
      <c r="DV8">
        <v>3.7</v>
      </c>
      <c r="DW8">
        <v>4.2</v>
      </c>
      <c r="DX8">
        <v>4.4</v>
      </c>
      <c r="DY8">
        <v>4.9</v>
      </c>
      <c r="DZ8">
        <v>5.4</v>
      </c>
      <c r="EA8">
        <v>10.6</v>
      </c>
      <c r="EB8">
        <v>9.6</v>
      </c>
      <c r="EC8">
        <v>8.8</v>
      </c>
      <c r="ED8">
        <v>8</v>
      </c>
      <c r="EE8">
        <v>7.5</v>
      </c>
      <c r="EF8">
        <v>6.8</v>
      </c>
      <c r="EG8">
        <v>6.1</v>
      </c>
      <c r="EH8">
        <v>5.4</v>
      </c>
      <c r="EI8">
        <v>5</v>
      </c>
      <c r="EJ8">
        <v>4.7</v>
      </c>
      <c r="EK8">
        <v>2.07</v>
      </c>
      <c r="EL8">
        <v>2.13</v>
      </c>
      <c r="EM8">
        <v>2.38</v>
      </c>
      <c r="EN8">
        <v>2.37</v>
      </c>
      <c r="EO8">
        <v>2.41</v>
      </c>
      <c r="EP8">
        <v>2.31</v>
      </c>
      <c r="EQ8">
        <v>2.6</v>
      </c>
      <c r="ER8">
        <v>2.67</v>
      </c>
      <c r="ES8">
        <v>2.71</v>
      </c>
      <c r="ET8">
        <v>2.92</v>
      </c>
      <c r="EU8">
        <v>0</v>
      </c>
      <c r="EV8">
        <v>2</v>
      </c>
      <c r="EW8">
        <v>3</v>
      </c>
      <c r="EX8">
        <v>3</v>
      </c>
      <c r="EY8">
        <v>3</v>
      </c>
      <c r="EZ8">
        <v>3</v>
      </c>
      <c r="FA8">
        <v>4</v>
      </c>
      <c r="FB8">
        <v>4</v>
      </c>
      <c r="FC8">
        <v>4</v>
      </c>
      <c r="FD8">
        <v>5</v>
      </c>
      <c r="FE8">
        <v>1</v>
      </c>
      <c r="FF8">
        <v>33</v>
      </c>
      <c r="FG8">
        <v>54</v>
      </c>
      <c r="FH8">
        <v>60</v>
      </c>
      <c r="FI8">
        <v>78</v>
      </c>
      <c r="FJ8">
        <v>120</v>
      </c>
      <c r="FK8">
        <v>153</v>
      </c>
      <c r="FL8">
        <v>192</v>
      </c>
      <c r="FM8">
        <v>221</v>
      </c>
      <c r="FN8">
        <v>279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1</v>
      </c>
      <c r="FW8">
        <v>0</v>
      </c>
      <c r="FX8">
        <v>0</v>
      </c>
      <c r="FY8">
        <v>1</v>
      </c>
      <c r="FZ8">
        <v>1</v>
      </c>
      <c r="GA8">
        <v>1</v>
      </c>
      <c r="GB8">
        <v>1</v>
      </c>
      <c r="GC8">
        <v>1</v>
      </c>
      <c r="GD8">
        <v>1</v>
      </c>
      <c r="GE8">
        <v>1</v>
      </c>
      <c r="GF8">
        <v>1</v>
      </c>
      <c r="GG8">
        <v>2</v>
      </c>
      <c r="GH8">
        <v>2</v>
      </c>
      <c r="GI8">
        <v>0</v>
      </c>
      <c r="GJ8">
        <v>0</v>
      </c>
      <c r="GK8">
        <v>1</v>
      </c>
      <c r="GL8">
        <v>1</v>
      </c>
      <c r="GM8">
        <v>1</v>
      </c>
      <c r="GN8">
        <v>2</v>
      </c>
      <c r="GO8">
        <v>2</v>
      </c>
      <c r="GP8">
        <v>3</v>
      </c>
      <c r="GQ8">
        <v>4</v>
      </c>
      <c r="GR8">
        <v>4</v>
      </c>
      <c r="GS8" t="s">
        <v>246</v>
      </c>
      <c r="GT8" t="s">
        <v>247</v>
      </c>
      <c r="GU8" t="s">
        <v>223</v>
      </c>
      <c r="GV8" t="s">
        <v>224</v>
      </c>
      <c r="GW8" t="s">
        <v>225</v>
      </c>
      <c r="GX8" t="s">
        <v>218</v>
      </c>
    </row>
    <row r="9" spans="1:206" ht="12.75">
      <c r="A9">
        <v>55021</v>
      </c>
      <c r="B9" t="s">
        <v>226</v>
      </c>
      <c r="C9" t="s">
        <v>232</v>
      </c>
      <c r="D9">
        <v>1</v>
      </c>
      <c r="E9" t="s">
        <v>227</v>
      </c>
      <c r="F9">
        <v>57216595</v>
      </c>
      <c r="G9">
        <v>1050</v>
      </c>
      <c r="H9" t="s">
        <v>248</v>
      </c>
      <c r="I9">
        <v>20050307</v>
      </c>
      <c r="J9" t="s">
        <v>249</v>
      </c>
      <c r="K9" t="s">
        <v>210</v>
      </c>
      <c r="L9" t="s">
        <v>211</v>
      </c>
      <c r="M9">
        <v>248</v>
      </c>
      <c r="N9" t="s">
        <v>250</v>
      </c>
      <c r="O9" t="s">
        <v>213</v>
      </c>
      <c r="P9">
        <v>167.2</v>
      </c>
      <c r="Q9">
        <v>3.4</v>
      </c>
      <c r="R9" t="s">
        <v>212</v>
      </c>
      <c r="S9" t="s">
        <v>212</v>
      </c>
      <c r="T9" t="s">
        <v>251</v>
      </c>
      <c r="U9" t="s">
        <v>213</v>
      </c>
      <c r="V9" t="s">
        <v>213</v>
      </c>
      <c r="W9" t="s">
        <v>215</v>
      </c>
      <c r="X9" t="s">
        <v>213</v>
      </c>
      <c r="Y9" t="s">
        <v>215</v>
      </c>
      <c r="Z9" t="s">
        <v>215</v>
      </c>
      <c r="AA9" t="s">
        <v>252</v>
      </c>
      <c r="AB9" t="s">
        <v>213</v>
      </c>
      <c r="AC9" t="s">
        <v>213</v>
      </c>
      <c r="AD9" t="s">
        <v>251</v>
      </c>
      <c r="AE9" t="s">
        <v>213</v>
      </c>
      <c r="AF9" t="s">
        <v>213</v>
      </c>
      <c r="AG9" t="s">
        <v>215</v>
      </c>
      <c r="AH9" t="s">
        <v>213</v>
      </c>
      <c r="AI9" t="s">
        <v>215</v>
      </c>
      <c r="AJ9" t="s">
        <v>215</v>
      </c>
      <c r="AK9" t="s">
        <v>252</v>
      </c>
      <c r="AL9" t="s">
        <v>213</v>
      </c>
      <c r="AM9" t="s">
        <v>213</v>
      </c>
      <c r="AN9" t="s">
        <v>214</v>
      </c>
      <c r="AO9" t="s">
        <v>251</v>
      </c>
      <c r="AP9" t="s">
        <v>213</v>
      </c>
      <c r="AQ9" t="s">
        <v>242</v>
      </c>
      <c r="AR9" t="s">
        <v>213</v>
      </c>
      <c r="AS9" t="s">
        <v>213</v>
      </c>
      <c r="AT9" t="s">
        <v>213</v>
      </c>
      <c r="AU9" t="s">
        <v>213</v>
      </c>
      <c r="AV9" t="s">
        <v>215</v>
      </c>
      <c r="AW9" t="s">
        <v>213</v>
      </c>
      <c r="AX9" t="s">
        <v>216</v>
      </c>
      <c r="AY9" t="s">
        <v>251</v>
      </c>
      <c r="AZ9" t="s">
        <v>213</v>
      </c>
      <c r="BA9" t="s">
        <v>242</v>
      </c>
      <c r="BB9" t="s">
        <v>213</v>
      </c>
      <c r="BC9" t="s">
        <v>213</v>
      </c>
      <c r="BD9" t="s">
        <v>213</v>
      </c>
      <c r="BE9" t="s">
        <v>213</v>
      </c>
      <c r="BF9" t="s">
        <v>215</v>
      </c>
      <c r="BG9" t="s">
        <v>213</v>
      </c>
      <c r="BH9" t="s">
        <v>216</v>
      </c>
      <c r="BI9">
        <v>187.2</v>
      </c>
      <c r="BJ9">
        <v>126.3</v>
      </c>
      <c r="BK9">
        <v>181.5</v>
      </c>
      <c r="BL9">
        <v>186.4</v>
      </c>
      <c r="BM9">
        <v>152.3</v>
      </c>
      <c r="BN9">
        <v>150.6</v>
      </c>
      <c r="BO9">
        <v>112.9</v>
      </c>
      <c r="BP9">
        <v>224.3</v>
      </c>
      <c r="BQ9">
        <v>227.4</v>
      </c>
      <c r="BR9">
        <v>166.6</v>
      </c>
      <c r="BS9">
        <v>141.1</v>
      </c>
      <c r="BT9">
        <v>149.5</v>
      </c>
      <c r="BU9" t="s">
        <v>217</v>
      </c>
      <c r="BV9" t="s">
        <v>217</v>
      </c>
      <c r="BW9" t="s">
        <v>252</v>
      </c>
      <c r="BX9" t="s">
        <v>252</v>
      </c>
      <c r="BY9">
        <v>167.2</v>
      </c>
      <c r="BZ9">
        <v>6.8</v>
      </c>
      <c r="CA9">
        <v>4.2</v>
      </c>
      <c r="CB9">
        <v>3.1</v>
      </c>
      <c r="CC9">
        <v>2.8</v>
      </c>
      <c r="CD9">
        <v>1.6</v>
      </c>
      <c r="CE9">
        <v>2.3</v>
      </c>
      <c r="CF9">
        <v>1.5</v>
      </c>
      <c r="CG9">
        <v>2.4</v>
      </c>
      <c r="CH9">
        <v>3.7</v>
      </c>
      <c r="CI9">
        <v>3.2</v>
      </c>
      <c r="CJ9">
        <v>1.3</v>
      </c>
      <c r="CK9">
        <v>7.7</v>
      </c>
      <c r="CL9" t="s">
        <v>218</v>
      </c>
      <c r="CM9" t="s">
        <v>218</v>
      </c>
      <c r="CN9">
        <v>3.38</v>
      </c>
      <c r="CO9">
        <v>3.38</v>
      </c>
      <c r="CP9">
        <v>3.4</v>
      </c>
      <c r="CQ9" t="s">
        <v>213</v>
      </c>
      <c r="CR9" t="s">
        <v>213</v>
      </c>
      <c r="CS9" t="s">
        <v>213</v>
      </c>
      <c r="CT9" t="s">
        <v>213</v>
      </c>
      <c r="CU9" t="s">
        <v>213</v>
      </c>
      <c r="CV9" t="s">
        <v>213</v>
      </c>
      <c r="CW9" t="s">
        <v>213</v>
      </c>
      <c r="CX9" t="s">
        <v>213</v>
      </c>
      <c r="CY9" t="s">
        <v>213</v>
      </c>
      <c r="CZ9" t="s">
        <v>213</v>
      </c>
      <c r="DA9" t="s">
        <v>213</v>
      </c>
      <c r="DB9" t="s">
        <v>213</v>
      </c>
      <c r="DC9" t="s">
        <v>219</v>
      </c>
      <c r="DD9" t="s">
        <v>219</v>
      </c>
      <c r="DE9" t="s">
        <v>213</v>
      </c>
      <c r="DF9" t="s">
        <v>213</v>
      </c>
      <c r="DG9">
        <v>14.61</v>
      </c>
      <c r="DH9">
        <v>14.41</v>
      </c>
      <c r="DI9">
        <v>14.8</v>
      </c>
      <c r="DJ9">
        <v>15.56</v>
      </c>
      <c r="DK9">
        <v>16.84</v>
      </c>
      <c r="DL9">
        <v>22.52</v>
      </c>
      <c r="DM9" t="s">
        <v>250</v>
      </c>
      <c r="DN9" t="s">
        <v>250</v>
      </c>
      <c r="DO9" t="s">
        <v>250</v>
      </c>
      <c r="DP9" t="s">
        <v>250</v>
      </c>
      <c r="DQ9">
        <v>0.1</v>
      </c>
      <c r="DR9">
        <v>1</v>
      </c>
      <c r="DS9">
        <v>1.7</v>
      </c>
      <c r="DT9">
        <v>2.4</v>
      </c>
      <c r="DU9">
        <v>3.3</v>
      </c>
      <c r="DV9">
        <v>4.1</v>
      </c>
      <c r="DW9" t="s">
        <v>213</v>
      </c>
      <c r="DX9" t="s">
        <v>213</v>
      </c>
      <c r="DY9" t="s">
        <v>213</v>
      </c>
      <c r="DZ9" t="s">
        <v>213</v>
      </c>
      <c r="EA9">
        <v>6.2</v>
      </c>
      <c r="EB9">
        <v>5.7</v>
      </c>
      <c r="EC9">
        <v>5.5</v>
      </c>
      <c r="ED9">
        <v>4.9</v>
      </c>
      <c r="EE9">
        <v>3.9</v>
      </c>
      <c r="EF9">
        <v>3.4</v>
      </c>
      <c r="EG9" t="s">
        <v>250</v>
      </c>
      <c r="EH9" t="s">
        <v>250</v>
      </c>
      <c r="EI9" t="s">
        <v>250</v>
      </c>
      <c r="EJ9" t="s">
        <v>250</v>
      </c>
      <c r="EK9">
        <v>2.08</v>
      </c>
      <c r="EL9">
        <v>2.3</v>
      </c>
      <c r="EM9">
        <v>2.23</v>
      </c>
      <c r="EN9">
        <v>2.35</v>
      </c>
      <c r="EO9">
        <v>2.62</v>
      </c>
      <c r="EP9">
        <v>2.87</v>
      </c>
      <c r="EQ9" t="s">
        <v>250</v>
      </c>
      <c r="ER9" t="s">
        <v>250</v>
      </c>
      <c r="ES9" t="s">
        <v>250</v>
      </c>
      <c r="ET9" t="s">
        <v>250</v>
      </c>
      <c r="EU9">
        <v>0</v>
      </c>
      <c r="EV9">
        <v>2</v>
      </c>
      <c r="EW9">
        <v>3</v>
      </c>
      <c r="EX9">
        <v>3</v>
      </c>
      <c r="EY9">
        <v>3</v>
      </c>
      <c r="EZ9">
        <v>8</v>
      </c>
      <c r="FA9" t="s">
        <v>253</v>
      </c>
      <c r="FB9" t="s">
        <v>253</v>
      </c>
      <c r="FC9" t="s">
        <v>253</v>
      </c>
      <c r="FD9" t="s">
        <v>253</v>
      </c>
      <c r="FE9">
        <v>1</v>
      </c>
      <c r="FF9">
        <v>26</v>
      </c>
      <c r="FG9">
        <v>39</v>
      </c>
      <c r="FH9">
        <v>49</v>
      </c>
      <c r="FI9">
        <v>140</v>
      </c>
      <c r="FJ9">
        <v>270</v>
      </c>
      <c r="FK9" t="s">
        <v>253</v>
      </c>
      <c r="FL9" t="s">
        <v>253</v>
      </c>
      <c r="FM9" t="s">
        <v>253</v>
      </c>
      <c r="FN9" t="s">
        <v>253</v>
      </c>
      <c r="FO9">
        <v>0</v>
      </c>
      <c r="FP9">
        <v>1</v>
      </c>
      <c r="FQ9">
        <v>0</v>
      </c>
      <c r="FR9">
        <v>0</v>
      </c>
      <c r="FS9">
        <v>0</v>
      </c>
      <c r="FT9">
        <v>3</v>
      </c>
      <c r="FU9" t="s">
        <v>253</v>
      </c>
      <c r="FV9" t="s">
        <v>253</v>
      </c>
      <c r="FW9" t="s">
        <v>253</v>
      </c>
      <c r="FX9" t="s">
        <v>253</v>
      </c>
      <c r="FY9">
        <v>1</v>
      </c>
      <c r="FZ9">
        <v>1</v>
      </c>
      <c r="GA9">
        <v>1</v>
      </c>
      <c r="GB9">
        <v>1</v>
      </c>
      <c r="GC9">
        <v>2</v>
      </c>
      <c r="GD9">
        <v>4</v>
      </c>
      <c r="GE9" t="s">
        <v>253</v>
      </c>
      <c r="GF9" t="s">
        <v>253</v>
      </c>
      <c r="GG9" t="s">
        <v>253</v>
      </c>
      <c r="GH9" t="s">
        <v>253</v>
      </c>
      <c r="GI9">
        <v>0</v>
      </c>
      <c r="GJ9">
        <v>0</v>
      </c>
      <c r="GK9">
        <v>0</v>
      </c>
      <c r="GL9">
        <v>0</v>
      </c>
      <c r="GM9">
        <v>1</v>
      </c>
      <c r="GN9">
        <v>4</v>
      </c>
      <c r="GO9" t="s">
        <v>253</v>
      </c>
      <c r="GP9" t="s">
        <v>253</v>
      </c>
      <c r="GQ9" t="s">
        <v>253</v>
      </c>
      <c r="GR9" t="s">
        <v>253</v>
      </c>
      <c r="GS9" t="s">
        <v>254</v>
      </c>
      <c r="GT9" t="s">
        <v>247</v>
      </c>
      <c r="GU9" t="s">
        <v>223</v>
      </c>
      <c r="GV9" t="s">
        <v>231</v>
      </c>
      <c r="GW9" t="s">
        <v>255</v>
      </c>
      <c r="GX9" t="s">
        <v>256</v>
      </c>
    </row>
    <row r="10" spans="1:206" ht="12.75">
      <c r="A10">
        <v>54507</v>
      </c>
      <c r="B10" t="s">
        <v>240</v>
      </c>
      <c r="C10" t="s">
        <v>207</v>
      </c>
      <c r="D10">
        <v>2</v>
      </c>
      <c r="E10" t="s">
        <v>227</v>
      </c>
      <c r="F10">
        <v>57281176</v>
      </c>
      <c r="G10">
        <v>0</v>
      </c>
      <c r="H10" t="s">
        <v>208</v>
      </c>
      <c r="I10">
        <v>20050412</v>
      </c>
      <c r="J10" t="s">
        <v>257</v>
      </c>
      <c r="K10" t="s">
        <v>210</v>
      </c>
      <c r="L10" t="s">
        <v>211</v>
      </c>
      <c r="M10">
        <v>350</v>
      </c>
      <c r="N10">
        <v>2.58</v>
      </c>
      <c r="O10">
        <v>37.5</v>
      </c>
      <c r="P10">
        <v>130.6</v>
      </c>
      <c r="Q10">
        <v>3.4</v>
      </c>
      <c r="R10" t="s">
        <v>212</v>
      </c>
      <c r="S10" t="s">
        <v>212</v>
      </c>
      <c r="T10">
        <v>1600</v>
      </c>
      <c r="U10">
        <v>20</v>
      </c>
      <c r="V10">
        <v>99</v>
      </c>
      <c r="W10">
        <v>40</v>
      </c>
      <c r="X10">
        <v>110</v>
      </c>
      <c r="Y10">
        <v>30.1</v>
      </c>
      <c r="Z10">
        <v>68</v>
      </c>
      <c r="AA10">
        <v>2.15</v>
      </c>
      <c r="AB10">
        <v>7</v>
      </c>
      <c r="AC10" t="s">
        <v>213</v>
      </c>
      <c r="AD10">
        <v>2649</v>
      </c>
      <c r="AE10">
        <v>22.9</v>
      </c>
      <c r="AF10">
        <v>98.1</v>
      </c>
      <c r="AG10">
        <v>39.9</v>
      </c>
      <c r="AH10">
        <v>110.1</v>
      </c>
      <c r="AI10">
        <v>29.1</v>
      </c>
      <c r="AJ10">
        <v>67.8</v>
      </c>
      <c r="AK10">
        <v>3.69</v>
      </c>
      <c r="AL10">
        <v>3.9</v>
      </c>
      <c r="AM10" t="s">
        <v>213</v>
      </c>
      <c r="AN10" t="s">
        <v>214</v>
      </c>
      <c r="AO10">
        <v>436</v>
      </c>
      <c r="AP10">
        <v>206.6</v>
      </c>
      <c r="AQ10">
        <v>2.5</v>
      </c>
      <c r="AR10">
        <v>654.5</v>
      </c>
      <c r="AS10">
        <v>616.1</v>
      </c>
      <c r="AT10" t="s">
        <v>213</v>
      </c>
      <c r="AU10" t="s">
        <v>213</v>
      </c>
      <c r="AV10" t="s">
        <v>215</v>
      </c>
      <c r="AW10" t="s">
        <v>213</v>
      </c>
      <c r="AX10" t="s">
        <v>216</v>
      </c>
      <c r="AY10">
        <v>794</v>
      </c>
      <c r="AZ10">
        <v>310.5</v>
      </c>
      <c r="BA10">
        <v>6.3</v>
      </c>
      <c r="BB10">
        <v>625.8</v>
      </c>
      <c r="BC10">
        <v>623.6</v>
      </c>
      <c r="BD10" t="s">
        <v>213</v>
      </c>
      <c r="BE10" t="s">
        <v>213</v>
      </c>
      <c r="BF10" t="s">
        <v>215</v>
      </c>
      <c r="BG10" t="s">
        <v>213</v>
      </c>
      <c r="BH10" t="s">
        <v>216</v>
      </c>
      <c r="BI10">
        <v>110.1</v>
      </c>
      <c r="BJ10">
        <v>105.6</v>
      </c>
      <c r="BK10">
        <v>97</v>
      </c>
      <c r="BL10">
        <v>76.7</v>
      </c>
      <c r="BM10">
        <v>112</v>
      </c>
      <c r="BN10">
        <v>133.3</v>
      </c>
      <c r="BO10">
        <v>130.8</v>
      </c>
      <c r="BP10">
        <v>78</v>
      </c>
      <c r="BQ10">
        <v>112</v>
      </c>
      <c r="BR10">
        <v>156.6</v>
      </c>
      <c r="BS10">
        <v>131.7</v>
      </c>
      <c r="BT10">
        <v>61.4</v>
      </c>
      <c r="BU10" t="s">
        <v>217</v>
      </c>
      <c r="BV10" t="s">
        <v>217</v>
      </c>
      <c r="BW10">
        <v>108.8</v>
      </c>
      <c r="BX10">
        <v>108.8</v>
      </c>
      <c r="BY10">
        <v>130.6</v>
      </c>
      <c r="BZ10">
        <v>2.4</v>
      </c>
      <c r="CA10">
        <v>2</v>
      </c>
      <c r="CB10">
        <v>2.5</v>
      </c>
      <c r="CC10">
        <v>2.8</v>
      </c>
      <c r="CD10">
        <v>1.6</v>
      </c>
      <c r="CE10">
        <v>3.2</v>
      </c>
      <c r="CF10">
        <v>1.7</v>
      </c>
      <c r="CG10">
        <v>1.9</v>
      </c>
      <c r="CH10">
        <v>2</v>
      </c>
      <c r="CI10">
        <v>1.9</v>
      </c>
      <c r="CJ10">
        <v>2.2</v>
      </c>
      <c r="CK10">
        <v>2</v>
      </c>
      <c r="CL10" t="s">
        <v>218</v>
      </c>
      <c r="CM10" t="s">
        <v>218</v>
      </c>
      <c r="CN10">
        <v>2.18</v>
      </c>
      <c r="CO10">
        <v>2.18</v>
      </c>
      <c r="CP10">
        <v>3.4</v>
      </c>
      <c r="CQ10" t="s">
        <v>213</v>
      </c>
      <c r="CR10" t="s">
        <v>213</v>
      </c>
      <c r="CS10" t="s">
        <v>213</v>
      </c>
      <c r="CT10" t="s">
        <v>213</v>
      </c>
      <c r="CU10" t="s">
        <v>213</v>
      </c>
      <c r="CV10" t="s">
        <v>213</v>
      </c>
      <c r="CW10" t="s">
        <v>213</v>
      </c>
      <c r="CX10" t="s">
        <v>213</v>
      </c>
      <c r="CY10" t="s">
        <v>213</v>
      </c>
      <c r="CZ10" t="s">
        <v>213</v>
      </c>
      <c r="DA10" t="s">
        <v>213</v>
      </c>
      <c r="DB10" t="s">
        <v>213</v>
      </c>
      <c r="DC10" t="s">
        <v>219</v>
      </c>
      <c r="DD10" t="s">
        <v>219</v>
      </c>
      <c r="DE10" t="s">
        <v>213</v>
      </c>
      <c r="DF10">
        <v>37.5</v>
      </c>
      <c r="DG10">
        <v>16.14</v>
      </c>
      <c r="DH10">
        <v>16.79</v>
      </c>
      <c r="DI10">
        <v>17.22</v>
      </c>
      <c r="DJ10">
        <v>17.98</v>
      </c>
      <c r="DK10">
        <v>18.62</v>
      </c>
      <c r="DL10">
        <v>18.35</v>
      </c>
      <c r="DM10">
        <v>18.46</v>
      </c>
      <c r="DN10">
        <v>18.46</v>
      </c>
      <c r="DO10">
        <v>22.14</v>
      </c>
      <c r="DP10">
        <v>18.2</v>
      </c>
      <c r="DQ10">
        <v>0</v>
      </c>
      <c r="DR10">
        <v>0.8</v>
      </c>
      <c r="DS10">
        <v>1.3</v>
      </c>
      <c r="DT10">
        <v>2.1</v>
      </c>
      <c r="DU10">
        <v>3</v>
      </c>
      <c r="DV10">
        <v>3.2</v>
      </c>
      <c r="DW10">
        <v>3.4</v>
      </c>
      <c r="DX10">
        <v>3.7</v>
      </c>
      <c r="DY10">
        <v>4</v>
      </c>
      <c r="DZ10">
        <v>4.3</v>
      </c>
      <c r="EA10">
        <v>10</v>
      </c>
      <c r="EB10">
        <v>8.9</v>
      </c>
      <c r="EC10">
        <v>7.6</v>
      </c>
      <c r="ED10">
        <v>6.2</v>
      </c>
      <c r="EE10">
        <v>6.1</v>
      </c>
      <c r="EF10">
        <v>5.6</v>
      </c>
      <c r="EG10">
        <v>4.7</v>
      </c>
      <c r="EH10">
        <v>3.9</v>
      </c>
      <c r="EI10">
        <v>3.6</v>
      </c>
      <c r="EJ10">
        <v>3.3</v>
      </c>
      <c r="EK10">
        <v>3</v>
      </c>
      <c r="EL10">
        <v>3.5</v>
      </c>
      <c r="EM10">
        <v>3.6</v>
      </c>
      <c r="EN10">
        <v>3.6</v>
      </c>
      <c r="EO10">
        <v>4.74</v>
      </c>
      <c r="EP10">
        <v>5.01</v>
      </c>
      <c r="EQ10">
        <v>3.4</v>
      </c>
      <c r="ER10">
        <v>5.2</v>
      </c>
      <c r="ES10">
        <v>4.8</v>
      </c>
      <c r="ET10">
        <v>4.9</v>
      </c>
      <c r="EU10">
        <v>0</v>
      </c>
      <c r="EV10">
        <v>2</v>
      </c>
      <c r="EW10">
        <v>2</v>
      </c>
      <c r="EX10">
        <v>3</v>
      </c>
      <c r="EY10">
        <v>3</v>
      </c>
      <c r="EZ10">
        <v>3</v>
      </c>
      <c r="FA10">
        <v>4</v>
      </c>
      <c r="FB10">
        <v>5</v>
      </c>
      <c r="FC10">
        <v>5</v>
      </c>
      <c r="FD10">
        <v>5</v>
      </c>
      <c r="FE10">
        <v>1</v>
      </c>
      <c r="FF10">
        <v>32</v>
      </c>
      <c r="FG10">
        <v>46</v>
      </c>
      <c r="FH10">
        <v>62</v>
      </c>
      <c r="FI10">
        <v>78</v>
      </c>
      <c r="FJ10">
        <v>115</v>
      </c>
      <c r="FK10">
        <v>143</v>
      </c>
      <c r="FL10">
        <v>169</v>
      </c>
      <c r="FM10">
        <v>203</v>
      </c>
      <c r="FN10">
        <v>268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1</v>
      </c>
      <c r="FU10">
        <v>0</v>
      </c>
      <c r="FV10">
        <v>1</v>
      </c>
      <c r="FW10">
        <v>0</v>
      </c>
      <c r="FX10">
        <v>2</v>
      </c>
      <c r="FY10">
        <v>1</v>
      </c>
      <c r="FZ10">
        <v>1</v>
      </c>
      <c r="GA10">
        <v>2</v>
      </c>
      <c r="GB10">
        <v>2</v>
      </c>
      <c r="GC10">
        <v>1</v>
      </c>
      <c r="GD10">
        <v>2</v>
      </c>
      <c r="GE10">
        <v>2</v>
      </c>
      <c r="GF10">
        <v>2</v>
      </c>
      <c r="GG10">
        <v>2</v>
      </c>
      <c r="GH10">
        <v>2</v>
      </c>
      <c r="GI10">
        <v>0</v>
      </c>
      <c r="GJ10">
        <v>1</v>
      </c>
      <c r="GK10">
        <v>2</v>
      </c>
      <c r="GL10">
        <v>2</v>
      </c>
      <c r="GM10">
        <v>1</v>
      </c>
      <c r="GN10">
        <v>1</v>
      </c>
      <c r="GO10">
        <v>3</v>
      </c>
      <c r="GP10">
        <v>4</v>
      </c>
      <c r="GQ10">
        <v>5</v>
      </c>
      <c r="GR10">
        <v>5</v>
      </c>
      <c r="GS10" t="s">
        <v>254</v>
      </c>
      <c r="GT10">
        <v>36</v>
      </c>
      <c r="GU10" t="s">
        <v>223</v>
      </c>
      <c r="GV10" t="s">
        <v>224</v>
      </c>
      <c r="GW10" t="s">
        <v>225</v>
      </c>
      <c r="GX10" t="s">
        <v>218</v>
      </c>
    </row>
    <row r="11" spans="1:206" ht="12.75">
      <c r="A11">
        <v>54205</v>
      </c>
      <c r="B11" t="s">
        <v>226</v>
      </c>
      <c r="C11" t="s">
        <v>207</v>
      </c>
      <c r="D11">
        <v>1</v>
      </c>
      <c r="E11" t="s">
        <v>227</v>
      </c>
      <c r="F11">
        <v>57281180</v>
      </c>
      <c r="G11">
        <v>100</v>
      </c>
      <c r="H11" t="s">
        <v>208</v>
      </c>
      <c r="I11">
        <v>20050416</v>
      </c>
      <c r="J11" t="s">
        <v>258</v>
      </c>
      <c r="K11" t="s">
        <v>210</v>
      </c>
      <c r="L11" t="s">
        <v>211</v>
      </c>
      <c r="M11">
        <v>350</v>
      </c>
      <c r="N11">
        <v>2.44</v>
      </c>
      <c r="O11">
        <v>43.8</v>
      </c>
      <c r="P11">
        <v>114.2</v>
      </c>
      <c r="Q11">
        <v>3.2</v>
      </c>
      <c r="R11" t="s">
        <v>212</v>
      </c>
      <c r="S11" t="s">
        <v>212</v>
      </c>
      <c r="T11">
        <v>1600</v>
      </c>
      <c r="U11">
        <v>20</v>
      </c>
      <c r="V11">
        <v>99</v>
      </c>
      <c r="W11">
        <v>40</v>
      </c>
      <c r="X11">
        <v>110</v>
      </c>
      <c r="Y11">
        <v>28.3</v>
      </c>
      <c r="Z11">
        <v>68.1</v>
      </c>
      <c r="AA11">
        <v>-1.5</v>
      </c>
      <c r="AB11">
        <v>7</v>
      </c>
      <c r="AC11" t="s">
        <v>213</v>
      </c>
      <c r="AD11">
        <v>2589</v>
      </c>
      <c r="AE11">
        <v>17</v>
      </c>
      <c r="AF11">
        <v>98.1</v>
      </c>
      <c r="AG11">
        <v>40</v>
      </c>
      <c r="AH11">
        <v>110.1</v>
      </c>
      <c r="AI11">
        <v>31.9</v>
      </c>
      <c r="AJ11">
        <v>68.5</v>
      </c>
      <c r="AK11">
        <v>-2.43</v>
      </c>
      <c r="AL11">
        <v>-3.6</v>
      </c>
      <c r="AM11" t="s">
        <v>213</v>
      </c>
      <c r="AN11" t="s">
        <v>214</v>
      </c>
      <c r="AO11">
        <v>438</v>
      </c>
      <c r="AP11">
        <v>102.9</v>
      </c>
      <c r="AQ11">
        <v>0.5</v>
      </c>
      <c r="AR11">
        <v>134.4</v>
      </c>
      <c r="AS11">
        <v>138.6</v>
      </c>
      <c r="AT11" t="s">
        <v>213</v>
      </c>
      <c r="AU11" t="s">
        <v>213</v>
      </c>
      <c r="AV11" t="s">
        <v>215</v>
      </c>
      <c r="AW11" t="s">
        <v>213</v>
      </c>
      <c r="AX11" t="s">
        <v>216</v>
      </c>
      <c r="AY11">
        <v>788</v>
      </c>
      <c r="AZ11">
        <v>214.9</v>
      </c>
      <c r="BA11">
        <v>1</v>
      </c>
      <c r="BB11">
        <v>244.8</v>
      </c>
      <c r="BC11">
        <v>253.6</v>
      </c>
      <c r="BD11" t="s">
        <v>213</v>
      </c>
      <c r="BE11" t="s">
        <v>213</v>
      </c>
      <c r="BF11" t="s">
        <v>215</v>
      </c>
      <c r="BG11" t="s">
        <v>213</v>
      </c>
      <c r="BH11" t="s">
        <v>216</v>
      </c>
      <c r="BI11">
        <v>105.5</v>
      </c>
      <c r="BJ11">
        <v>47.5</v>
      </c>
      <c r="BK11">
        <v>70.4</v>
      </c>
      <c r="BL11">
        <v>77.4</v>
      </c>
      <c r="BM11">
        <v>103.5</v>
      </c>
      <c r="BN11">
        <v>107.7</v>
      </c>
      <c r="BO11">
        <v>87.3</v>
      </c>
      <c r="BP11">
        <v>144.4</v>
      </c>
      <c r="BQ11">
        <v>85.2</v>
      </c>
      <c r="BR11">
        <v>64.5</v>
      </c>
      <c r="BS11">
        <v>122.5</v>
      </c>
      <c r="BT11">
        <v>92.5</v>
      </c>
      <c r="BU11" t="s">
        <v>217</v>
      </c>
      <c r="BV11" t="s">
        <v>217</v>
      </c>
      <c r="BW11">
        <v>92.4</v>
      </c>
      <c r="BX11">
        <v>92.4</v>
      </c>
      <c r="BY11">
        <v>114.2</v>
      </c>
      <c r="BZ11">
        <v>1.2</v>
      </c>
      <c r="CA11">
        <v>1.7</v>
      </c>
      <c r="CB11">
        <v>2</v>
      </c>
      <c r="CC11">
        <v>1.8</v>
      </c>
      <c r="CD11">
        <v>1.8</v>
      </c>
      <c r="CE11">
        <v>1.7</v>
      </c>
      <c r="CF11">
        <v>1.9</v>
      </c>
      <c r="CG11">
        <v>1.7</v>
      </c>
      <c r="CH11">
        <v>2</v>
      </c>
      <c r="CI11">
        <v>1.5</v>
      </c>
      <c r="CJ11">
        <v>2</v>
      </c>
      <c r="CK11">
        <v>1.3</v>
      </c>
      <c r="CL11" t="s">
        <v>259</v>
      </c>
      <c r="CM11" t="s">
        <v>218</v>
      </c>
      <c r="CN11">
        <v>1.72</v>
      </c>
      <c r="CO11">
        <v>1.78</v>
      </c>
      <c r="CP11">
        <v>3.2</v>
      </c>
      <c r="CQ11" t="s">
        <v>213</v>
      </c>
      <c r="CR11" t="s">
        <v>213</v>
      </c>
      <c r="CS11" t="s">
        <v>213</v>
      </c>
      <c r="CT11" t="s">
        <v>213</v>
      </c>
      <c r="CU11" t="s">
        <v>213</v>
      </c>
      <c r="CV11" t="s">
        <v>213</v>
      </c>
      <c r="CW11" t="s">
        <v>213</v>
      </c>
      <c r="CX11" t="s">
        <v>213</v>
      </c>
      <c r="CY11" t="s">
        <v>213</v>
      </c>
      <c r="CZ11" t="s">
        <v>213</v>
      </c>
      <c r="DA11" t="s">
        <v>213</v>
      </c>
      <c r="DB11" t="s">
        <v>213</v>
      </c>
      <c r="DC11" t="s">
        <v>219</v>
      </c>
      <c r="DD11" t="s">
        <v>219</v>
      </c>
      <c r="DE11" t="s">
        <v>213</v>
      </c>
      <c r="DF11">
        <v>43.8</v>
      </c>
      <c r="DG11">
        <v>16.23</v>
      </c>
      <c r="DH11">
        <v>16.9</v>
      </c>
      <c r="DI11">
        <v>17.37</v>
      </c>
      <c r="DJ11">
        <v>17.99</v>
      </c>
      <c r="DK11">
        <v>18.96</v>
      </c>
      <c r="DL11">
        <v>18.62</v>
      </c>
      <c r="DM11">
        <v>18.66</v>
      </c>
      <c r="DN11">
        <v>18.82</v>
      </c>
      <c r="DO11">
        <v>19</v>
      </c>
      <c r="DP11">
        <v>19.19</v>
      </c>
      <c r="DQ11">
        <v>0.1</v>
      </c>
      <c r="DR11">
        <v>0.7</v>
      </c>
      <c r="DS11">
        <v>1.4</v>
      </c>
      <c r="DT11">
        <v>2</v>
      </c>
      <c r="DU11">
        <v>2.8</v>
      </c>
      <c r="DV11">
        <v>2.9</v>
      </c>
      <c r="DW11">
        <v>3.2</v>
      </c>
      <c r="DX11">
        <v>3.5</v>
      </c>
      <c r="DY11">
        <v>3.7</v>
      </c>
      <c r="DZ11">
        <v>4.1</v>
      </c>
      <c r="EA11">
        <v>11.1</v>
      </c>
      <c r="EB11">
        <v>10.7</v>
      </c>
      <c r="EC11">
        <v>10.1</v>
      </c>
      <c r="ED11">
        <v>9.5</v>
      </c>
      <c r="EE11">
        <v>8.8</v>
      </c>
      <c r="EF11">
        <v>8.3</v>
      </c>
      <c r="EG11">
        <v>7.3</v>
      </c>
      <c r="EH11">
        <v>6.4</v>
      </c>
      <c r="EI11">
        <v>5.9</v>
      </c>
      <c r="EJ11">
        <v>5.3</v>
      </c>
      <c r="EK11">
        <v>2</v>
      </c>
      <c r="EL11">
        <v>2.18</v>
      </c>
      <c r="EM11">
        <v>2.44</v>
      </c>
      <c r="EN11">
        <v>2.43</v>
      </c>
      <c r="EO11">
        <v>2.56</v>
      </c>
      <c r="EP11">
        <v>2.67</v>
      </c>
      <c r="EQ11">
        <v>2.95</v>
      </c>
      <c r="ER11">
        <v>2.97</v>
      </c>
      <c r="ES11">
        <v>3.23</v>
      </c>
      <c r="ET11">
        <v>3.22</v>
      </c>
      <c r="EU11">
        <v>0</v>
      </c>
      <c r="EV11">
        <v>2</v>
      </c>
      <c r="EW11">
        <v>2</v>
      </c>
      <c r="EX11">
        <v>2</v>
      </c>
      <c r="EY11">
        <v>2</v>
      </c>
      <c r="EZ11">
        <v>3</v>
      </c>
      <c r="FA11">
        <v>3</v>
      </c>
      <c r="FB11">
        <v>4</v>
      </c>
      <c r="FC11">
        <v>5</v>
      </c>
      <c r="FD11">
        <v>5</v>
      </c>
      <c r="FE11">
        <v>1</v>
      </c>
      <c r="FF11">
        <v>22</v>
      </c>
      <c r="FG11">
        <v>36</v>
      </c>
      <c r="FH11">
        <v>45</v>
      </c>
      <c r="FI11">
        <v>53</v>
      </c>
      <c r="FJ11">
        <v>98</v>
      </c>
      <c r="FK11">
        <v>129</v>
      </c>
      <c r="FL11">
        <v>153</v>
      </c>
      <c r="FM11">
        <v>186</v>
      </c>
      <c r="FN11">
        <v>250</v>
      </c>
      <c r="FO11">
        <v>0</v>
      </c>
      <c r="FP11">
        <v>0</v>
      </c>
      <c r="FQ11">
        <v>1</v>
      </c>
      <c r="FR11">
        <v>2</v>
      </c>
      <c r="FS11">
        <v>0</v>
      </c>
      <c r="FT11">
        <v>1</v>
      </c>
      <c r="FU11">
        <v>1</v>
      </c>
      <c r="FV11">
        <v>1</v>
      </c>
      <c r="FW11">
        <v>0</v>
      </c>
      <c r="FX11">
        <v>1</v>
      </c>
      <c r="FY11">
        <v>1</v>
      </c>
      <c r="FZ11">
        <v>1</v>
      </c>
      <c r="GA11">
        <v>1</v>
      </c>
      <c r="GB11">
        <v>1</v>
      </c>
      <c r="GC11">
        <v>1</v>
      </c>
      <c r="GD11">
        <v>2</v>
      </c>
      <c r="GE11">
        <v>2</v>
      </c>
      <c r="GF11">
        <v>2</v>
      </c>
      <c r="GG11">
        <v>2</v>
      </c>
      <c r="GH11">
        <v>2</v>
      </c>
      <c r="GI11">
        <v>0</v>
      </c>
      <c r="GJ11">
        <v>0</v>
      </c>
      <c r="GK11">
        <v>0</v>
      </c>
      <c r="GL11">
        <v>1</v>
      </c>
      <c r="GM11">
        <v>1</v>
      </c>
      <c r="GN11">
        <v>2</v>
      </c>
      <c r="GO11">
        <v>3</v>
      </c>
      <c r="GP11">
        <v>4</v>
      </c>
      <c r="GQ11">
        <v>5</v>
      </c>
      <c r="GR11">
        <v>6</v>
      </c>
      <c r="GS11" t="s">
        <v>260</v>
      </c>
      <c r="GT11" t="s">
        <v>261</v>
      </c>
      <c r="GU11" t="s">
        <v>218</v>
      </c>
      <c r="GV11" t="s">
        <v>218</v>
      </c>
      <c r="GW11" t="s">
        <v>218</v>
      </c>
      <c r="GX11" t="s">
        <v>218</v>
      </c>
    </row>
    <row r="12" spans="1:206" ht="12.75">
      <c r="A12">
        <v>55462</v>
      </c>
      <c r="B12" t="s">
        <v>226</v>
      </c>
      <c r="C12" t="s">
        <v>232</v>
      </c>
      <c r="D12">
        <v>2</v>
      </c>
      <c r="E12">
        <v>6</v>
      </c>
      <c r="F12">
        <v>57216597</v>
      </c>
      <c r="G12">
        <v>1050</v>
      </c>
      <c r="H12" t="s">
        <v>208</v>
      </c>
      <c r="I12">
        <v>20050416</v>
      </c>
      <c r="J12" t="s">
        <v>262</v>
      </c>
      <c r="K12" t="s">
        <v>210</v>
      </c>
      <c r="L12" t="s">
        <v>211</v>
      </c>
      <c r="M12">
        <v>350</v>
      </c>
      <c r="N12">
        <v>2.92</v>
      </c>
      <c r="O12">
        <v>138.3</v>
      </c>
      <c r="P12">
        <v>215.2</v>
      </c>
      <c r="Q12">
        <v>3.8</v>
      </c>
      <c r="R12" t="s">
        <v>212</v>
      </c>
      <c r="S12" t="s">
        <v>212</v>
      </c>
      <c r="T12">
        <v>1600</v>
      </c>
      <c r="U12">
        <v>20</v>
      </c>
      <c r="V12">
        <v>99</v>
      </c>
      <c r="W12">
        <v>40</v>
      </c>
      <c r="X12">
        <v>110</v>
      </c>
      <c r="Y12">
        <v>28.4</v>
      </c>
      <c r="Z12">
        <v>68.5</v>
      </c>
      <c r="AA12">
        <v>-1.49</v>
      </c>
      <c r="AB12">
        <v>7</v>
      </c>
      <c r="AC12" t="s">
        <v>213</v>
      </c>
      <c r="AD12">
        <v>2596</v>
      </c>
      <c r="AE12">
        <v>17.2</v>
      </c>
      <c r="AF12">
        <v>97.9</v>
      </c>
      <c r="AG12">
        <v>40</v>
      </c>
      <c r="AH12">
        <v>110.4</v>
      </c>
      <c r="AI12">
        <v>32.8</v>
      </c>
      <c r="AJ12">
        <v>68.6</v>
      </c>
      <c r="AK12">
        <v>-2.3</v>
      </c>
      <c r="AL12">
        <v>-4.6</v>
      </c>
      <c r="AM12" t="s">
        <v>213</v>
      </c>
      <c r="AN12" t="s">
        <v>214</v>
      </c>
      <c r="AO12">
        <v>441</v>
      </c>
      <c r="AP12">
        <v>98.2</v>
      </c>
      <c r="AQ12">
        <v>0.5</v>
      </c>
      <c r="AR12">
        <v>3.3</v>
      </c>
      <c r="AS12">
        <v>133</v>
      </c>
      <c r="AT12" t="s">
        <v>213</v>
      </c>
      <c r="AU12" t="s">
        <v>213</v>
      </c>
      <c r="AV12" t="s">
        <v>215</v>
      </c>
      <c r="AW12" t="s">
        <v>213</v>
      </c>
      <c r="AX12" t="s">
        <v>216</v>
      </c>
      <c r="AY12">
        <v>824</v>
      </c>
      <c r="AZ12">
        <v>218.6</v>
      </c>
      <c r="BA12">
        <v>1</v>
      </c>
      <c r="BB12">
        <v>1.2</v>
      </c>
      <c r="BC12">
        <v>270.3</v>
      </c>
      <c r="BD12" t="s">
        <v>213</v>
      </c>
      <c r="BE12" t="s">
        <v>213</v>
      </c>
      <c r="BF12" t="s">
        <v>215</v>
      </c>
      <c r="BG12" t="s">
        <v>213</v>
      </c>
      <c r="BH12" t="s">
        <v>216</v>
      </c>
      <c r="BI12">
        <v>241.5</v>
      </c>
      <c r="BJ12">
        <v>175.4</v>
      </c>
      <c r="BK12">
        <v>222.4</v>
      </c>
      <c r="BL12">
        <v>228.9</v>
      </c>
      <c r="BM12">
        <v>264.9</v>
      </c>
      <c r="BN12">
        <v>159.7</v>
      </c>
      <c r="BO12">
        <v>131</v>
      </c>
      <c r="BP12">
        <v>288.1</v>
      </c>
      <c r="BQ12">
        <v>157.7</v>
      </c>
      <c r="BR12">
        <v>101.4</v>
      </c>
      <c r="BS12">
        <v>150.6</v>
      </c>
      <c r="BT12">
        <v>199.7</v>
      </c>
      <c r="BU12" t="s">
        <v>217</v>
      </c>
      <c r="BV12" t="s">
        <v>217</v>
      </c>
      <c r="BW12">
        <v>193.4</v>
      </c>
      <c r="BX12">
        <v>193.4</v>
      </c>
      <c r="BY12">
        <v>215.2</v>
      </c>
      <c r="BZ12">
        <v>4.6</v>
      </c>
      <c r="CA12">
        <v>2.1</v>
      </c>
      <c r="CB12">
        <v>2</v>
      </c>
      <c r="CC12">
        <v>4.9</v>
      </c>
      <c r="CD12">
        <v>5.1</v>
      </c>
      <c r="CE12">
        <v>2.2</v>
      </c>
      <c r="CF12">
        <v>2.2</v>
      </c>
      <c r="CG12">
        <v>2.8</v>
      </c>
      <c r="CH12">
        <v>2.9</v>
      </c>
      <c r="CI12">
        <v>2.1</v>
      </c>
      <c r="CJ12">
        <v>2.3</v>
      </c>
      <c r="CK12">
        <v>3.6</v>
      </c>
      <c r="CL12" t="s">
        <v>218</v>
      </c>
      <c r="CM12" t="s">
        <v>218</v>
      </c>
      <c r="CN12">
        <v>3.07</v>
      </c>
      <c r="CO12">
        <v>3.07</v>
      </c>
      <c r="CP12">
        <v>3.8</v>
      </c>
      <c r="CQ12" t="s">
        <v>213</v>
      </c>
      <c r="CR12" t="s">
        <v>213</v>
      </c>
      <c r="CS12" t="s">
        <v>213</v>
      </c>
      <c r="CT12" t="s">
        <v>213</v>
      </c>
      <c r="CU12" t="s">
        <v>213</v>
      </c>
      <c r="CV12" t="s">
        <v>213</v>
      </c>
      <c r="CW12" t="s">
        <v>213</v>
      </c>
      <c r="CX12" t="s">
        <v>213</v>
      </c>
      <c r="CY12" t="s">
        <v>213</v>
      </c>
      <c r="CZ12" t="s">
        <v>213</v>
      </c>
      <c r="DA12" t="s">
        <v>213</v>
      </c>
      <c r="DB12" t="s">
        <v>213</v>
      </c>
      <c r="DC12" t="s">
        <v>219</v>
      </c>
      <c r="DD12" t="s">
        <v>219</v>
      </c>
      <c r="DE12" t="s">
        <v>213</v>
      </c>
      <c r="DF12">
        <v>138.3</v>
      </c>
      <c r="DG12">
        <v>14.64</v>
      </c>
      <c r="DH12">
        <v>14.56</v>
      </c>
      <c r="DI12">
        <v>14.81</v>
      </c>
      <c r="DJ12">
        <v>15.38</v>
      </c>
      <c r="DK12">
        <v>16.16</v>
      </c>
      <c r="DL12">
        <v>16.45</v>
      </c>
      <c r="DM12">
        <v>17.4</v>
      </c>
      <c r="DN12">
        <v>21.44</v>
      </c>
      <c r="DO12">
        <v>26.38</v>
      </c>
      <c r="DP12">
        <v>29.79</v>
      </c>
      <c r="DQ12">
        <v>0.2</v>
      </c>
      <c r="DR12">
        <v>1.2</v>
      </c>
      <c r="DS12">
        <v>1.9</v>
      </c>
      <c r="DT12">
        <v>2.6</v>
      </c>
      <c r="DU12">
        <v>3.1</v>
      </c>
      <c r="DV12">
        <v>3.3</v>
      </c>
      <c r="DW12">
        <v>3.6</v>
      </c>
      <c r="DX12">
        <v>4</v>
      </c>
      <c r="DY12">
        <v>4.4</v>
      </c>
      <c r="DZ12">
        <v>4.9</v>
      </c>
      <c r="EA12">
        <v>6.1</v>
      </c>
      <c r="EB12">
        <v>5.6</v>
      </c>
      <c r="EC12">
        <v>5.2</v>
      </c>
      <c r="ED12">
        <v>4.6</v>
      </c>
      <c r="EE12">
        <v>4</v>
      </c>
      <c r="EF12">
        <v>3.5</v>
      </c>
      <c r="EG12">
        <v>3</v>
      </c>
      <c r="EH12">
        <v>2.6</v>
      </c>
      <c r="EI12">
        <v>2.1</v>
      </c>
      <c r="EJ12">
        <v>2</v>
      </c>
      <c r="EK12">
        <v>2.1</v>
      </c>
      <c r="EL12">
        <v>2.13</v>
      </c>
      <c r="EM12">
        <v>2.43</v>
      </c>
      <c r="EN12">
        <v>2.44</v>
      </c>
      <c r="EO12">
        <v>2.45</v>
      </c>
      <c r="EP12">
        <v>2.69</v>
      </c>
      <c r="EQ12">
        <v>2.59</v>
      </c>
      <c r="ER12">
        <v>2.66</v>
      </c>
      <c r="ES12">
        <v>2.85</v>
      </c>
      <c r="ET12">
        <v>2.97</v>
      </c>
      <c r="EU12">
        <v>0</v>
      </c>
      <c r="EV12">
        <v>2</v>
      </c>
      <c r="EW12">
        <v>2</v>
      </c>
      <c r="EX12">
        <v>2</v>
      </c>
      <c r="EY12">
        <v>2</v>
      </c>
      <c r="EZ12">
        <v>2</v>
      </c>
      <c r="FA12">
        <v>3</v>
      </c>
      <c r="FB12">
        <v>3</v>
      </c>
      <c r="FC12">
        <v>4</v>
      </c>
      <c r="FD12">
        <v>4</v>
      </c>
      <c r="FE12">
        <v>1</v>
      </c>
      <c r="FF12">
        <v>30</v>
      </c>
      <c r="FG12">
        <v>46</v>
      </c>
      <c r="FH12">
        <v>53</v>
      </c>
      <c r="FI12">
        <v>54</v>
      </c>
      <c r="FJ12">
        <v>128</v>
      </c>
      <c r="FK12">
        <v>190</v>
      </c>
      <c r="FL12">
        <v>244</v>
      </c>
      <c r="FM12">
        <v>307</v>
      </c>
      <c r="FN12">
        <v>364</v>
      </c>
      <c r="FO12">
        <v>0</v>
      </c>
      <c r="FP12">
        <v>0</v>
      </c>
      <c r="FQ12">
        <v>0</v>
      </c>
      <c r="FR12">
        <v>1</v>
      </c>
      <c r="FS12">
        <v>0</v>
      </c>
      <c r="FT12">
        <v>0</v>
      </c>
      <c r="FU12">
        <v>1</v>
      </c>
      <c r="FV12">
        <v>0</v>
      </c>
      <c r="FW12">
        <v>1</v>
      </c>
      <c r="FX12">
        <v>2</v>
      </c>
      <c r="FY12">
        <v>1</v>
      </c>
      <c r="FZ12">
        <v>1</v>
      </c>
      <c r="GA12">
        <v>2</v>
      </c>
      <c r="GB12">
        <v>3</v>
      </c>
      <c r="GC12">
        <v>2</v>
      </c>
      <c r="GD12">
        <v>4</v>
      </c>
      <c r="GE12">
        <v>4</v>
      </c>
      <c r="GF12">
        <v>4</v>
      </c>
      <c r="GG12">
        <v>5</v>
      </c>
      <c r="GH12">
        <v>6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2</v>
      </c>
      <c r="GO12">
        <v>3</v>
      </c>
      <c r="GP12">
        <v>4</v>
      </c>
      <c r="GQ12">
        <v>5</v>
      </c>
      <c r="GR12">
        <v>6</v>
      </c>
      <c r="GS12" t="s">
        <v>260</v>
      </c>
      <c r="GT12" t="s">
        <v>263</v>
      </c>
      <c r="GU12" t="s">
        <v>218</v>
      </c>
      <c r="GV12" t="s">
        <v>218</v>
      </c>
      <c r="GW12" t="s">
        <v>218</v>
      </c>
      <c r="GX12" t="s">
        <v>218</v>
      </c>
    </row>
    <row r="13" spans="1:206" ht="12.75">
      <c r="A13">
        <v>55849</v>
      </c>
      <c r="B13" t="s">
        <v>240</v>
      </c>
      <c r="C13" t="s">
        <v>264</v>
      </c>
      <c r="D13">
        <v>1</v>
      </c>
      <c r="E13" t="s">
        <v>227</v>
      </c>
      <c r="F13">
        <v>57095963</v>
      </c>
      <c r="G13">
        <v>0</v>
      </c>
      <c r="H13" t="s">
        <v>265</v>
      </c>
      <c r="I13">
        <v>20050529</v>
      </c>
      <c r="J13" t="s">
        <v>266</v>
      </c>
      <c r="K13" t="s">
        <v>210</v>
      </c>
      <c r="L13" t="s">
        <v>211</v>
      </c>
      <c r="M13">
        <v>231</v>
      </c>
      <c r="N13" t="s">
        <v>250</v>
      </c>
      <c r="O13" t="s">
        <v>213</v>
      </c>
      <c r="P13" t="s">
        <v>213</v>
      </c>
      <c r="Q13" t="s">
        <v>213</v>
      </c>
      <c r="R13" t="s">
        <v>212</v>
      </c>
      <c r="S13" t="s">
        <v>212</v>
      </c>
      <c r="T13">
        <v>1600</v>
      </c>
      <c r="U13">
        <v>20</v>
      </c>
      <c r="V13">
        <v>99</v>
      </c>
      <c r="W13">
        <v>40</v>
      </c>
      <c r="X13">
        <v>110</v>
      </c>
      <c r="Y13">
        <v>30</v>
      </c>
      <c r="Z13">
        <v>68</v>
      </c>
      <c r="AA13">
        <v>1.81</v>
      </c>
      <c r="AB13">
        <v>7</v>
      </c>
      <c r="AC13" t="s">
        <v>213</v>
      </c>
      <c r="AD13">
        <v>2612</v>
      </c>
      <c r="AE13">
        <v>33.9</v>
      </c>
      <c r="AF13">
        <v>98.3</v>
      </c>
      <c r="AG13">
        <v>39.9</v>
      </c>
      <c r="AH13">
        <v>110.1</v>
      </c>
      <c r="AI13">
        <v>28.9</v>
      </c>
      <c r="AJ13">
        <v>69.3</v>
      </c>
      <c r="AK13">
        <v>3.46</v>
      </c>
      <c r="AL13">
        <v>2.8</v>
      </c>
      <c r="AM13" t="s">
        <v>213</v>
      </c>
      <c r="AN13" t="s">
        <v>214</v>
      </c>
      <c r="AO13">
        <v>445</v>
      </c>
      <c r="AP13">
        <v>199.3</v>
      </c>
      <c r="AQ13">
        <v>0.4</v>
      </c>
      <c r="AR13">
        <v>644.9</v>
      </c>
      <c r="AS13">
        <v>615.6</v>
      </c>
      <c r="AT13" t="s">
        <v>213</v>
      </c>
      <c r="AU13" t="s">
        <v>213</v>
      </c>
      <c r="AV13" t="s">
        <v>215</v>
      </c>
      <c r="AW13" t="s">
        <v>213</v>
      </c>
      <c r="AX13" t="s">
        <v>216</v>
      </c>
      <c r="AY13">
        <v>738</v>
      </c>
      <c r="AZ13">
        <v>306</v>
      </c>
      <c r="BA13">
        <v>1.2</v>
      </c>
      <c r="BB13">
        <v>614.2</v>
      </c>
      <c r="BC13">
        <v>622.7</v>
      </c>
      <c r="BD13" t="s">
        <v>213</v>
      </c>
      <c r="BE13" t="s">
        <v>213</v>
      </c>
      <c r="BF13" t="s">
        <v>215</v>
      </c>
      <c r="BG13" t="s">
        <v>213</v>
      </c>
      <c r="BH13" t="s">
        <v>216</v>
      </c>
      <c r="BI13" t="s">
        <v>215</v>
      </c>
      <c r="BJ13" t="s">
        <v>215</v>
      </c>
      <c r="BK13" t="s">
        <v>215</v>
      </c>
      <c r="BL13" t="s">
        <v>215</v>
      </c>
      <c r="BM13" t="s">
        <v>215</v>
      </c>
      <c r="BN13" t="s">
        <v>215</v>
      </c>
      <c r="BO13" t="s">
        <v>215</v>
      </c>
      <c r="BP13" t="s">
        <v>215</v>
      </c>
      <c r="BQ13" t="s">
        <v>215</v>
      </c>
      <c r="BR13" t="s">
        <v>215</v>
      </c>
      <c r="BS13" t="s">
        <v>215</v>
      </c>
      <c r="BT13" t="s">
        <v>215</v>
      </c>
      <c r="BU13" t="s">
        <v>217</v>
      </c>
      <c r="BV13" t="s">
        <v>217</v>
      </c>
      <c r="BW13" t="s">
        <v>252</v>
      </c>
      <c r="BX13" t="s">
        <v>252</v>
      </c>
      <c r="BY13" t="s">
        <v>213</v>
      </c>
      <c r="BZ13" t="s">
        <v>215</v>
      </c>
      <c r="CA13" t="s">
        <v>215</v>
      </c>
      <c r="CB13" t="s">
        <v>215</v>
      </c>
      <c r="CC13" t="s">
        <v>215</v>
      </c>
      <c r="CD13" t="s">
        <v>215</v>
      </c>
      <c r="CE13" t="s">
        <v>215</v>
      </c>
      <c r="CF13" t="s">
        <v>215</v>
      </c>
      <c r="CG13" t="s">
        <v>215</v>
      </c>
      <c r="CH13" t="s">
        <v>215</v>
      </c>
      <c r="CI13" t="s">
        <v>215</v>
      </c>
      <c r="CJ13" t="s">
        <v>215</v>
      </c>
      <c r="CK13" t="s">
        <v>215</v>
      </c>
      <c r="CL13" t="s">
        <v>218</v>
      </c>
      <c r="CM13" t="s">
        <v>218</v>
      </c>
      <c r="CN13" t="s">
        <v>252</v>
      </c>
      <c r="CO13" t="s">
        <v>252</v>
      </c>
      <c r="CP13" t="s">
        <v>213</v>
      </c>
      <c r="CQ13" t="s">
        <v>213</v>
      </c>
      <c r="CR13" t="s">
        <v>213</v>
      </c>
      <c r="CS13" t="s">
        <v>213</v>
      </c>
      <c r="CT13" t="s">
        <v>213</v>
      </c>
      <c r="CU13" t="s">
        <v>213</v>
      </c>
      <c r="CV13" t="s">
        <v>213</v>
      </c>
      <c r="CW13" t="s">
        <v>213</v>
      </c>
      <c r="CX13" t="s">
        <v>213</v>
      </c>
      <c r="CY13" t="s">
        <v>213</v>
      </c>
      <c r="CZ13" t="s">
        <v>213</v>
      </c>
      <c r="DA13" t="s">
        <v>213</v>
      </c>
      <c r="DB13" t="s">
        <v>213</v>
      </c>
      <c r="DC13" t="s">
        <v>219</v>
      </c>
      <c r="DD13" t="s">
        <v>219</v>
      </c>
      <c r="DE13" t="s">
        <v>213</v>
      </c>
      <c r="DF13" t="s">
        <v>213</v>
      </c>
      <c r="DG13">
        <v>14.66</v>
      </c>
      <c r="DH13">
        <v>16.14</v>
      </c>
      <c r="DI13">
        <v>17.26</v>
      </c>
      <c r="DJ13">
        <v>18.18</v>
      </c>
      <c r="DK13">
        <v>18.98</v>
      </c>
      <c r="DL13">
        <v>19.52</v>
      </c>
      <c r="DM13">
        <v>18.84</v>
      </c>
      <c r="DN13" t="s">
        <v>250</v>
      </c>
      <c r="DO13" t="s">
        <v>250</v>
      </c>
      <c r="DP13" t="s">
        <v>250</v>
      </c>
      <c r="DQ13">
        <v>0</v>
      </c>
      <c r="DR13">
        <v>1.3</v>
      </c>
      <c r="DS13">
        <v>2.4</v>
      </c>
      <c r="DT13">
        <v>3.2</v>
      </c>
      <c r="DU13">
        <v>3.4</v>
      </c>
      <c r="DV13">
        <v>3.5</v>
      </c>
      <c r="DW13">
        <v>3.9</v>
      </c>
      <c r="DX13" t="s">
        <v>213</v>
      </c>
      <c r="DY13" t="s">
        <v>213</v>
      </c>
      <c r="DZ13" t="s">
        <v>213</v>
      </c>
      <c r="EA13">
        <v>6.8</v>
      </c>
      <c r="EB13">
        <v>5.8</v>
      </c>
      <c r="EC13">
        <v>5.1</v>
      </c>
      <c r="ED13">
        <v>4.7</v>
      </c>
      <c r="EE13">
        <v>5.7</v>
      </c>
      <c r="EF13">
        <v>4.1</v>
      </c>
      <c r="EG13">
        <v>3.3</v>
      </c>
      <c r="EH13" t="s">
        <v>250</v>
      </c>
      <c r="EI13" t="s">
        <v>250</v>
      </c>
      <c r="EJ13" t="s">
        <v>250</v>
      </c>
      <c r="EK13">
        <v>2.5</v>
      </c>
      <c r="EL13">
        <v>2.5</v>
      </c>
      <c r="EM13">
        <v>2.7</v>
      </c>
      <c r="EN13">
        <v>2.7</v>
      </c>
      <c r="EO13">
        <v>3.9</v>
      </c>
      <c r="EP13">
        <v>4.1</v>
      </c>
      <c r="EQ13">
        <v>4.4</v>
      </c>
      <c r="ER13" t="s">
        <v>250</v>
      </c>
      <c r="ES13" t="s">
        <v>250</v>
      </c>
      <c r="ET13" t="s">
        <v>250</v>
      </c>
      <c r="EU13">
        <v>0</v>
      </c>
      <c r="EV13">
        <v>2</v>
      </c>
      <c r="EW13">
        <v>3</v>
      </c>
      <c r="EX13">
        <v>3</v>
      </c>
      <c r="EY13">
        <v>3</v>
      </c>
      <c r="EZ13">
        <v>4</v>
      </c>
      <c r="FA13">
        <v>4</v>
      </c>
      <c r="FB13" t="s">
        <v>253</v>
      </c>
      <c r="FC13" t="s">
        <v>253</v>
      </c>
      <c r="FD13" t="s">
        <v>253</v>
      </c>
      <c r="FE13">
        <v>1</v>
      </c>
      <c r="FF13">
        <v>30</v>
      </c>
      <c r="FG13">
        <v>42</v>
      </c>
      <c r="FH13">
        <v>51</v>
      </c>
      <c r="FI13">
        <v>54</v>
      </c>
      <c r="FJ13">
        <v>83</v>
      </c>
      <c r="FK13">
        <v>102</v>
      </c>
      <c r="FL13" t="s">
        <v>253</v>
      </c>
      <c r="FM13" t="s">
        <v>253</v>
      </c>
      <c r="FN13" t="s">
        <v>253</v>
      </c>
      <c r="FO13">
        <v>2</v>
      </c>
      <c r="FP13">
        <v>0</v>
      </c>
      <c r="FQ13">
        <v>0</v>
      </c>
      <c r="FR13">
        <v>1</v>
      </c>
      <c r="FS13">
        <v>1</v>
      </c>
      <c r="FT13">
        <v>0</v>
      </c>
      <c r="FU13">
        <v>3</v>
      </c>
      <c r="FV13" t="s">
        <v>253</v>
      </c>
      <c r="FW13" t="s">
        <v>253</v>
      </c>
      <c r="FX13" t="s">
        <v>253</v>
      </c>
      <c r="FY13">
        <v>2</v>
      </c>
      <c r="FZ13">
        <v>1</v>
      </c>
      <c r="GA13">
        <v>1</v>
      </c>
      <c r="GB13">
        <v>3</v>
      </c>
      <c r="GC13">
        <v>1</v>
      </c>
      <c r="GD13">
        <v>4</v>
      </c>
      <c r="GE13">
        <v>3</v>
      </c>
      <c r="GF13" t="s">
        <v>253</v>
      </c>
      <c r="GG13" t="s">
        <v>253</v>
      </c>
      <c r="GH13" t="s">
        <v>253</v>
      </c>
      <c r="GI13">
        <v>0</v>
      </c>
      <c r="GJ13">
        <v>0</v>
      </c>
      <c r="GK13">
        <v>1</v>
      </c>
      <c r="GL13">
        <v>1</v>
      </c>
      <c r="GM13">
        <v>1</v>
      </c>
      <c r="GN13">
        <v>3</v>
      </c>
      <c r="GO13">
        <v>2</v>
      </c>
      <c r="GP13" t="s">
        <v>253</v>
      </c>
      <c r="GQ13" t="s">
        <v>253</v>
      </c>
      <c r="GR13" t="s">
        <v>253</v>
      </c>
      <c r="GS13" t="s">
        <v>267</v>
      </c>
      <c r="GT13" t="s">
        <v>247</v>
      </c>
      <c r="GU13" t="s">
        <v>268</v>
      </c>
      <c r="GV13" t="s">
        <v>269</v>
      </c>
      <c r="GW13" t="s">
        <v>218</v>
      </c>
      <c r="GX13" t="s">
        <v>218</v>
      </c>
    </row>
    <row r="14" spans="1:206" ht="12.75">
      <c r="A14">
        <v>55841</v>
      </c>
      <c r="B14" t="s">
        <v>226</v>
      </c>
      <c r="C14" t="s">
        <v>270</v>
      </c>
      <c r="D14">
        <v>2</v>
      </c>
      <c r="E14">
        <v>9</v>
      </c>
      <c r="F14">
        <v>57216597</v>
      </c>
      <c r="G14">
        <v>1750</v>
      </c>
      <c r="H14" t="s">
        <v>271</v>
      </c>
      <c r="I14">
        <v>20050604</v>
      </c>
      <c r="J14" t="s">
        <v>272</v>
      </c>
      <c r="K14" t="s">
        <v>210</v>
      </c>
      <c r="L14" t="s">
        <v>273</v>
      </c>
      <c r="M14">
        <v>350</v>
      </c>
      <c r="N14">
        <v>3.8</v>
      </c>
      <c r="O14">
        <v>44.1</v>
      </c>
      <c r="P14">
        <v>85.2</v>
      </c>
      <c r="Q14">
        <v>2.5</v>
      </c>
      <c r="R14">
        <v>0.2407</v>
      </c>
      <c r="S14">
        <v>-0.634</v>
      </c>
      <c r="T14">
        <v>1600</v>
      </c>
      <c r="U14">
        <v>20</v>
      </c>
      <c r="V14">
        <v>99</v>
      </c>
      <c r="W14">
        <v>40.2</v>
      </c>
      <c r="X14">
        <v>110</v>
      </c>
      <c r="Y14">
        <v>29.6</v>
      </c>
      <c r="Z14">
        <v>68.9</v>
      </c>
      <c r="AA14">
        <v>1.5</v>
      </c>
      <c r="AB14">
        <v>7</v>
      </c>
      <c r="AC14" t="s">
        <v>213</v>
      </c>
      <c r="AD14">
        <v>2588</v>
      </c>
      <c r="AE14">
        <v>17.3</v>
      </c>
      <c r="AF14">
        <v>97.5</v>
      </c>
      <c r="AG14">
        <v>40</v>
      </c>
      <c r="AH14">
        <v>110</v>
      </c>
      <c r="AI14">
        <v>36.7</v>
      </c>
      <c r="AJ14">
        <v>69</v>
      </c>
      <c r="AK14">
        <v>2.3</v>
      </c>
      <c r="AL14">
        <v>-4.2</v>
      </c>
      <c r="AM14" t="s">
        <v>213</v>
      </c>
      <c r="AN14" t="s">
        <v>214</v>
      </c>
      <c r="AO14">
        <v>442</v>
      </c>
      <c r="AP14">
        <v>96.7</v>
      </c>
      <c r="AQ14">
        <v>0.6</v>
      </c>
      <c r="AR14">
        <v>691.5</v>
      </c>
      <c r="AS14">
        <v>605.7</v>
      </c>
      <c r="AT14" t="s">
        <v>213</v>
      </c>
      <c r="AU14" t="s">
        <v>213</v>
      </c>
      <c r="AV14" t="s">
        <v>215</v>
      </c>
      <c r="AW14" t="s">
        <v>213</v>
      </c>
      <c r="AX14" t="s">
        <v>216</v>
      </c>
      <c r="AY14">
        <v>825</v>
      </c>
      <c r="AZ14">
        <v>214.9</v>
      </c>
      <c r="BA14">
        <v>1.2</v>
      </c>
      <c r="BB14">
        <v>617.3</v>
      </c>
      <c r="BC14">
        <v>581.7</v>
      </c>
      <c r="BD14" t="s">
        <v>213</v>
      </c>
      <c r="BE14" t="s">
        <v>213</v>
      </c>
      <c r="BF14" t="s">
        <v>215</v>
      </c>
      <c r="BG14" t="s">
        <v>213</v>
      </c>
      <c r="BH14" t="s">
        <v>216</v>
      </c>
      <c r="BI14">
        <v>59.8</v>
      </c>
      <c r="BJ14">
        <v>196.6</v>
      </c>
      <c r="BK14">
        <v>55.7</v>
      </c>
      <c r="BL14">
        <v>175.5</v>
      </c>
      <c r="BM14">
        <v>93.9</v>
      </c>
      <c r="BN14">
        <v>92.4</v>
      </c>
      <c r="BO14">
        <v>67.1</v>
      </c>
      <c r="BP14">
        <v>82.3</v>
      </c>
      <c r="BQ14">
        <v>77</v>
      </c>
      <c r="BR14">
        <v>87.4</v>
      </c>
      <c r="BS14">
        <v>89.6</v>
      </c>
      <c r="BT14">
        <v>95.2</v>
      </c>
      <c r="BU14" t="s">
        <v>217</v>
      </c>
      <c r="BV14" t="s">
        <v>217</v>
      </c>
      <c r="BW14">
        <v>97.71</v>
      </c>
      <c r="BX14">
        <v>97.71</v>
      </c>
      <c r="BY14">
        <v>85.2</v>
      </c>
      <c r="BZ14">
        <v>4.5</v>
      </c>
      <c r="CA14">
        <v>2.2</v>
      </c>
      <c r="CB14">
        <v>2.2</v>
      </c>
      <c r="CC14">
        <v>2.2</v>
      </c>
      <c r="CD14">
        <v>1.9</v>
      </c>
      <c r="CE14">
        <v>3.2</v>
      </c>
      <c r="CF14">
        <v>2.9</v>
      </c>
      <c r="CG14">
        <v>2.8</v>
      </c>
      <c r="CH14">
        <v>3.6</v>
      </c>
      <c r="CI14">
        <v>4.3</v>
      </c>
      <c r="CJ14">
        <v>2.5</v>
      </c>
      <c r="CK14">
        <v>2.3</v>
      </c>
      <c r="CL14" t="s">
        <v>218</v>
      </c>
      <c r="CM14" t="s">
        <v>218</v>
      </c>
      <c r="CN14">
        <v>2.88</v>
      </c>
      <c r="CO14">
        <v>2.88</v>
      </c>
      <c r="CP14">
        <v>2.5</v>
      </c>
      <c r="CQ14" t="s">
        <v>213</v>
      </c>
      <c r="CR14" t="s">
        <v>213</v>
      </c>
      <c r="CS14" t="s">
        <v>213</v>
      </c>
      <c r="CT14" t="s">
        <v>213</v>
      </c>
      <c r="CU14" t="s">
        <v>213</v>
      </c>
      <c r="CV14" t="s">
        <v>213</v>
      </c>
      <c r="CW14" t="s">
        <v>213</v>
      </c>
      <c r="CX14" t="s">
        <v>213</v>
      </c>
      <c r="CY14" t="s">
        <v>213</v>
      </c>
      <c r="CZ14" t="s">
        <v>213</v>
      </c>
      <c r="DA14" t="s">
        <v>213</v>
      </c>
      <c r="DB14" t="s">
        <v>213</v>
      </c>
      <c r="DC14" t="s">
        <v>219</v>
      </c>
      <c r="DD14" t="s">
        <v>219</v>
      </c>
      <c r="DE14" t="s">
        <v>213</v>
      </c>
      <c r="DF14">
        <v>44.1</v>
      </c>
      <c r="DG14">
        <v>14.85</v>
      </c>
      <c r="DH14">
        <v>16.56</v>
      </c>
      <c r="DI14">
        <v>17.08</v>
      </c>
      <c r="DJ14">
        <v>17.51</v>
      </c>
      <c r="DK14">
        <v>18.18</v>
      </c>
      <c r="DL14">
        <v>18.56</v>
      </c>
      <c r="DM14">
        <v>19.15</v>
      </c>
      <c r="DN14">
        <v>19.89</v>
      </c>
      <c r="DO14">
        <v>20.72</v>
      </c>
      <c r="DP14">
        <v>21.56</v>
      </c>
      <c r="DQ14">
        <v>0.1</v>
      </c>
      <c r="DR14">
        <v>1.2</v>
      </c>
      <c r="DS14">
        <v>2.1</v>
      </c>
      <c r="DT14">
        <v>2.6</v>
      </c>
      <c r="DU14">
        <v>3.3</v>
      </c>
      <c r="DV14">
        <v>3.8</v>
      </c>
      <c r="DW14">
        <v>4.4</v>
      </c>
      <c r="DX14">
        <v>5</v>
      </c>
      <c r="DY14">
        <v>5.6</v>
      </c>
      <c r="DZ14">
        <v>6.2</v>
      </c>
      <c r="EA14">
        <v>7.5</v>
      </c>
      <c r="EB14">
        <v>7.1</v>
      </c>
      <c r="EC14">
        <v>6.5</v>
      </c>
      <c r="ED14">
        <v>6</v>
      </c>
      <c r="EE14">
        <v>5.6</v>
      </c>
      <c r="EF14">
        <v>5</v>
      </c>
      <c r="EG14">
        <v>4.2</v>
      </c>
      <c r="EH14">
        <v>3.5</v>
      </c>
      <c r="EI14">
        <v>3</v>
      </c>
      <c r="EJ14">
        <v>2.6</v>
      </c>
      <c r="EK14">
        <v>1.19</v>
      </c>
      <c r="EL14">
        <v>1.28</v>
      </c>
      <c r="EM14">
        <v>1.5</v>
      </c>
      <c r="EN14">
        <v>1.54</v>
      </c>
      <c r="EO14">
        <v>1.57</v>
      </c>
      <c r="EP14">
        <v>1.77</v>
      </c>
      <c r="EQ14">
        <v>1.74</v>
      </c>
      <c r="ER14">
        <v>1.86</v>
      </c>
      <c r="ES14">
        <v>2.01</v>
      </c>
      <c r="ET14">
        <v>2.37</v>
      </c>
      <c r="EU14">
        <v>0</v>
      </c>
      <c r="EV14">
        <v>2</v>
      </c>
      <c r="EW14">
        <v>3</v>
      </c>
      <c r="EX14">
        <v>3</v>
      </c>
      <c r="EY14">
        <v>3</v>
      </c>
      <c r="EZ14">
        <v>3</v>
      </c>
      <c r="FA14">
        <v>4</v>
      </c>
      <c r="FB14">
        <v>5</v>
      </c>
      <c r="FC14">
        <v>6</v>
      </c>
      <c r="FD14">
        <v>7</v>
      </c>
      <c r="FE14">
        <v>1</v>
      </c>
      <c r="FF14">
        <v>27</v>
      </c>
      <c r="FG14">
        <v>39</v>
      </c>
      <c r="FH14">
        <v>46</v>
      </c>
      <c r="FI14">
        <v>51</v>
      </c>
      <c r="FJ14">
        <v>73</v>
      </c>
      <c r="FK14">
        <v>99</v>
      </c>
      <c r="FL14">
        <v>145</v>
      </c>
      <c r="FM14">
        <v>182</v>
      </c>
      <c r="FN14">
        <v>212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1</v>
      </c>
      <c r="FU14">
        <v>1</v>
      </c>
      <c r="FV14">
        <v>1</v>
      </c>
      <c r="FW14">
        <v>1</v>
      </c>
      <c r="FX14">
        <v>1</v>
      </c>
      <c r="FY14">
        <v>1</v>
      </c>
      <c r="FZ14">
        <v>1</v>
      </c>
      <c r="GA14">
        <v>1</v>
      </c>
      <c r="GB14">
        <v>1</v>
      </c>
      <c r="GC14">
        <v>2</v>
      </c>
      <c r="GD14">
        <v>2</v>
      </c>
      <c r="GE14">
        <v>2</v>
      </c>
      <c r="GF14">
        <v>3</v>
      </c>
      <c r="GG14">
        <v>3</v>
      </c>
      <c r="GH14">
        <v>3</v>
      </c>
      <c r="GI14">
        <v>0</v>
      </c>
      <c r="GJ14">
        <v>0</v>
      </c>
      <c r="GK14">
        <v>1</v>
      </c>
      <c r="GL14">
        <v>1</v>
      </c>
      <c r="GM14">
        <v>1</v>
      </c>
      <c r="GN14">
        <v>1</v>
      </c>
      <c r="GO14">
        <v>2</v>
      </c>
      <c r="GP14">
        <v>2</v>
      </c>
      <c r="GQ14">
        <v>3</v>
      </c>
      <c r="GR14">
        <v>3</v>
      </c>
      <c r="GS14" t="s">
        <v>274</v>
      </c>
      <c r="GT14" t="s">
        <v>275</v>
      </c>
      <c r="GU14" t="s">
        <v>276</v>
      </c>
      <c r="GV14" t="s">
        <v>225</v>
      </c>
      <c r="GW14" t="s">
        <v>277</v>
      </c>
      <c r="GX14" t="s">
        <v>218</v>
      </c>
    </row>
    <row r="15" spans="1:206" ht="12.75">
      <c r="A15">
        <v>55851</v>
      </c>
      <c r="B15" t="s">
        <v>206</v>
      </c>
      <c r="C15" t="s">
        <v>270</v>
      </c>
      <c r="D15">
        <v>2</v>
      </c>
      <c r="E15">
        <v>5</v>
      </c>
      <c r="F15">
        <v>57281179</v>
      </c>
      <c r="G15">
        <v>1400</v>
      </c>
      <c r="H15" t="s">
        <v>271</v>
      </c>
      <c r="I15">
        <v>20050606</v>
      </c>
      <c r="J15" t="s">
        <v>278</v>
      </c>
      <c r="K15" t="s">
        <v>210</v>
      </c>
      <c r="L15" t="s">
        <v>273</v>
      </c>
      <c r="M15">
        <v>350</v>
      </c>
      <c r="N15">
        <v>3.43</v>
      </c>
      <c r="O15">
        <v>45.1</v>
      </c>
      <c r="P15">
        <v>84.9</v>
      </c>
      <c r="Q15">
        <v>1.6</v>
      </c>
      <c r="R15">
        <v>0.4259</v>
      </c>
      <c r="S15">
        <v>-0.6536</v>
      </c>
      <c r="T15">
        <v>1600</v>
      </c>
      <c r="U15">
        <v>20</v>
      </c>
      <c r="V15">
        <v>99</v>
      </c>
      <c r="W15">
        <v>40</v>
      </c>
      <c r="X15">
        <v>110</v>
      </c>
      <c r="Y15">
        <v>29</v>
      </c>
      <c r="Z15">
        <v>68</v>
      </c>
      <c r="AA15">
        <v>2</v>
      </c>
      <c r="AB15">
        <v>7</v>
      </c>
      <c r="AC15" t="s">
        <v>213</v>
      </c>
      <c r="AD15">
        <v>2601</v>
      </c>
      <c r="AE15">
        <v>23</v>
      </c>
      <c r="AF15">
        <v>97</v>
      </c>
      <c r="AG15">
        <v>40</v>
      </c>
      <c r="AH15">
        <v>110</v>
      </c>
      <c r="AI15">
        <v>29</v>
      </c>
      <c r="AJ15">
        <v>68</v>
      </c>
      <c r="AK15">
        <v>2</v>
      </c>
      <c r="AL15">
        <v>-2</v>
      </c>
      <c r="AM15" t="s">
        <v>213</v>
      </c>
      <c r="AN15" t="s">
        <v>214</v>
      </c>
      <c r="AO15">
        <v>452</v>
      </c>
      <c r="AP15">
        <v>200</v>
      </c>
      <c r="AQ15">
        <v>1</v>
      </c>
      <c r="AR15">
        <v>674</v>
      </c>
      <c r="AS15">
        <v>643</v>
      </c>
      <c r="AT15" t="s">
        <v>213</v>
      </c>
      <c r="AU15" t="s">
        <v>213</v>
      </c>
      <c r="AV15" t="s">
        <v>215</v>
      </c>
      <c r="AW15" t="s">
        <v>213</v>
      </c>
      <c r="AX15" t="s">
        <v>216</v>
      </c>
      <c r="AY15">
        <v>800</v>
      </c>
      <c r="AZ15">
        <v>306</v>
      </c>
      <c r="BA15">
        <v>1</v>
      </c>
      <c r="BB15">
        <v>571</v>
      </c>
      <c r="BC15">
        <v>576</v>
      </c>
      <c r="BD15" t="s">
        <v>213</v>
      </c>
      <c r="BE15" t="s">
        <v>213</v>
      </c>
      <c r="BF15" t="s">
        <v>215</v>
      </c>
      <c r="BG15" t="s">
        <v>213</v>
      </c>
      <c r="BH15" t="s">
        <v>216</v>
      </c>
      <c r="BI15">
        <v>52.3</v>
      </c>
      <c r="BJ15">
        <v>97.6</v>
      </c>
      <c r="BK15">
        <v>72.9</v>
      </c>
      <c r="BL15">
        <v>76.4</v>
      </c>
      <c r="BM15">
        <v>80.8</v>
      </c>
      <c r="BN15">
        <v>125.7</v>
      </c>
      <c r="BO15">
        <v>39.2</v>
      </c>
      <c r="BP15">
        <v>160.3</v>
      </c>
      <c r="BQ15">
        <v>84.3</v>
      </c>
      <c r="BR15">
        <v>50.6</v>
      </c>
      <c r="BS15">
        <v>68.7</v>
      </c>
      <c r="BT15">
        <v>86.1</v>
      </c>
      <c r="BU15" t="s">
        <v>217</v>
      </c>
      <c r="BV15" t="s">
        <v>217</v>
      </c>
      <c r="BW15">
        <v>82.91</v>
      </c>
      <c r="BX15">
        <v>82.91</v>
      </c>
      <c r="BY15">
        <v>84.9</v>
      </c>
      <c r="BZ15">
        <v>0.6</v>
      </c>
      <c r="CA15">
        <v>0.6</v>
      </c>
      <c r="CB15">
        <v>2.8</v>
      </c>
      <c r="CC15">
        <v>1</v>
      </c>
      <c r="CD15">
        <v>1.9</v>
      </c>
      <c r="CE15">
        <v>0.9</v>
      </c>
      <c r="CF15">
        <v>2.6</v>
      </c>
      <c r="CG15">
        <v>1.1</v>
      </c>
      <c r="CH15">
        <v>1.9</v>
      </c>
      <c r="CI15">
        <v>1.6</v>
      </c>
      <c r="CJ15">
        <v>0.4</v>
      </c>
      <c r="CK15">
        <v>2.6</v>
      </c>
      <c r="CL15" t="s">
        <v>218</v>
      </c>
      <c r="CM15" t="s">
        <v>218</v>
      </c>
      <c r="CN15">
        <v>1.5</v>
      </c>
      <c r="CO15">
        <v>1.5</v>
      </c>
      <c r="CP15">
        <v>1.6</v>
      </c>
      <c r="CQ15" t="s">
        <v>213</v>
      </c>
      <c r="CR15" t="s">
        <v>213</v>
      </c>
      <c r="CS15" t="s">
        <v>213</v>
      </c>
      <c r="CT15" t="s">
        <v>213</v>
      </c>
      <c r="CU15" t="s">
        <v>213</v>
      </c>
      <c r="CV15" t="s">
        <v>213</v>
      </c>
      <c r="CW15" t="s">
        <v>213</v>
      </c>
      <c r="CX15" t="s">
        <v>213</v>
      </c>
      <c r="CY15" t="s">
        <v>213</v>
      </c>
      <c r="CZ15" t="s">
        <v>213</v>
      </c>
      <c r="DA15" t="s">
        <v>213</v>
      </c>
      <c r="DB15" t="s">
        <v>213</v>
      </c>
      <c r="DC15" t="s">
        <v>219</v>
      </c>
      <c r="DD15" t="s">
        <v>219</v>
      </c>
      <c r="DE15" t="s">
        <v>213</v>
      </c>
      <c r="DF15">
        <v>45.1</v>
      </c>
      <c r="DG15">
        <v>14.89</v>
      </c>
      <c r="DH15">
        <v>16.39</v>
      </c>
      <c r="DI15">
        <v>17.18</v>
      </c>
      <c r="DJ15">
        <v>17.86</v>
      </c>
      <c r="DK15">
        <v>18.42</v>
      </c>
      <c r="DL15">
        <v>18.74</v>
      </c>
      <c r="DM15">
        <v>19.3</v>
      </c>
      <c r="DN15">
        <v>19.94</v>
      </c>
      <c r="DO15">
        <v>20.61</v>
      </c>
      <c r="DP15">
        <v>21.59</v>
      </c>
      <c r="DQ15">
        <v>0.3</v>
      </c>
      <c r="DR15">
        <v>1.1</v>
      </c>
      <c r="DS15">
        <v>1.8</v>
      </c>
      <c r="DT15">
        <v>2.6</v>
      </c>
      <c r="DU15">
        <v>3.3</v>
      </c>
      <c r="DV15">
        <v>3.5</v>
      </c>
      <c r="DW15">
        <v>4</v>
      </c>
      <c r="DX15">
        <v>4.4</v>
      </c>
      <c r="DY15">
        <v>4.8</v>
      </c>
      <c r="DZ15">
        <v>5.4</v>
      </c>
      <c r="EA15">
        <v>7.52</v>
      </c>
      <c r="EB15">
        <v>7.14</v>
      </c>
      <c r="EC15">
        <v>6.81</v>
      </c>
      <c r="ED15">
        <v>6.02</v>
      </c>
      <c r="EE15">
        <v>5.43</v>
      </c>
      <c r="EF15">
        <v>4.77</v>
      </c>
      <c r="EG15">
        <v>4.55</v>
      </c>
      <c r="EH15">
        <v>3.44</v>
      </c>
      <c r="EI15">
        <v>2.77</v>
      </c>
      <c r="EJ15">
        <v>2.54</v>
      </c>
      <c r="EK15">
        <v>1.3</v>
      </c>
      <c r="EL15">
        <v>1.39</v>
      </c>
      <c r="EM15">
        <v>1.56</v>
      </c>
      <c r="EN15">
        <v>1.56</v>
      </c>
      <c r="EO15">
        <v>2.23</v>
      </c>
      <c r="EP15">
        <v>1.62</v>
      </c>
      <c r="EQ15">
        <v>1.89</v>
      </c>
      <c r="ER15">
        <v>1.87</v>
      </c>
      <c r="ES15">
        <v>2.04</v>
      </c>
      <c r="ET15">
        <v>2.16</v>
      </c>
      <c r="EU15" t="s">
        <v>220</v>
      </c>
      <c r="EV15">
        <v>2</v>
      </c>
      <c r="EW15">
        <v>4</v>
      </c>
      <c r="EX15">
        <v>3</v>
      </c>
      <c r="EY15">
        <v>3</v>
      </c>
      <c r="EZ15">
        <v>4</v>
      </c>
      <c r="FA15">
        <v>4</v>
      </c>
      <c r="FB15">
        <v>6</v>
      </c>
      <c r="FC15">
        <v>7</v>
      </c>
      <c r="FD15">
        <v>8</v>
      </c>
      <c r="FE15">
        <v>1</v>
      </c>
      <c r="FF15">
        <v>27</v>
      </c>
      <c r="FG15">
        <v>38</v>
      </c>
      <c r="FH15">
        <v>45</v>
      </c>
      <c r="FI15">
        <v>48</v>
      </c>
      <c r="FJ15">
        <v>73</v>
      </c>
      <c r="FK15">
        <v>99</v>
      </c>
      <c r="FL15">
        <v>153</v>
      </c>
      <c r="FM15">
        <v>197</v>
      </c>
      <c r="FN15">
        <v>238</v>
      </c>
      <c r="FO15" t="s">
        <v>220</v>
      </c>
      <c r="FP15" t="s">
        <v>220</v>
      </c>
      <c r="FQ15">
        <v>2</v>
      </c>
      <c r="FR15" t="s">
        <v>220</v>
      </c>
      <c r="FS15" t="s">
        <v>220</v>
      </c>
      <c r="FT15" t="s">
        <v>220</v>
      </c>
      <c r="FU15" t="s">
        <v>220</v>
      </c>
      <c r="FV15" t="s">
        <v>220</v>
      </c>
      <c r="FW15">
        <v>1</v>
      </c>
      <c r="FX15">
        <v>1</v>
      </c>
      <c r="FY15" t="s">
        <v>220</v>
      </c>
      <c r="FZ15" t="s">
        <v>220</v>
      </c>
      <c r="GA15">
        <v>1</v>
      </c>
      <c r="GB15" t="s">
        <v>220</v>
      </c>
      <c r="GC15" t="s">
        <v>220</v>
      </c>
      <c r="GD15" t="s">
        <v>220</v>
      </c>
      <c r="GE15">
        <v>1</v>
      </c>
      <c r="GF15">
        <v>2</v>
      </c>
      <c r="GG15">
        <v>1</v>
      </c>
      <c r="GH15">
        <v>1</v>
      </c>
      <c r="GI15" t="s">
        <v>220</v>
      </c>
      <c r="GJ15" t="s">
        <v>220</v>
      </c>
      <c r="GK15" t="s">
        <v>220</v>
      </c>
      <c r="GL15" t="s">
        <v>220</v>
      </c>
      <c r="GM15" t="s">
        <v>220</v>
      </c>
      <c r="GN15">
        <v>1</v>
      </c>
      <c r="GO15">
        <v>2</v>
      </c>
      <c r="GP15">
        <v>3</v>
      </c>
      <c r="GQ15">
        <v>3</v>
      </c>
      <c r="GR15">
        <v>4</v>
      </c>
      <c r="GS15" t="s">
        <v>274</v>
      </c>
      <c r="GT15" t="s">
        <v>279</v>
      </c>
      <c r="GU15" t="s">
        <v>276</v>
      </c>
      <c r="GV15" t="s">
        <v>225</v>
      </c>
      <c r="GW15" t="s">
        <v>277</v>
      </c>
      <c r="GX15" t="s">
        <v>218</v>
      </c>
    </row>
    <row r="16" spans="1:206" ht="12.75">
      <c r="A16">
        <v>56155</v>
      </c>
      <c r="B16" t="s">
        <v>240</v>
      </c>
      <c r="C16" t="s">
        <v>264</v>
      </c>
      <c r="D16">
        <v>1</v>
      </c>
      <c r="E16" t="s">
        <v>227</v>
      </c>
      <c r="F16">
        <v>57339276</v>
      </c>
      <c r="G16">
        <v>0</v>
      </c>
      <c r="H16" t="s">
        <v>265</v>
      </c>
      <c r="I16">
        <v>20050617</v>
      </c>
      <c r="J16" t="s">
        <v>280</v>
      </c>
      <c r="K16" t="s">
        <v>210</v>
      </c>
      <c r="L16" t="s">
        <v>211</v>
      </c>
      <c r="M16">
        <v>134</v>
      </c>
      <c r="N16" t="s">
        <v>250</v>
      </c>
      <c r="O16" t="s">
        <v>213</v>
      </c>
      <c r="P16">
        <v>39.3</v>
      </c>
      <c r="Q16">
        <v>2.6</v>
      </c>
      <c r="R16" t="s">
        <v>212</v>
      </c>
      <c r="S16">
        <v>-1.5521</v>
      </c>
      <c r="T16">
        <v>1600</v>
      </c>
      <c r="U16">
        <v>20</v>
      </c>
      <c r="V16">
        <v>99</v>
      </c>
      <c r="W16">
        <v>39.9</v>
      </c>
      <c r="X16">
        <v>110</v>
      </c>
      <c r="Y16">
        <v>30</v>
      </c>
      <c r="Z16">
        <v>68</v>
      </c>
      <c r="AA16">
        <v>2.24</v>
      </c>
      <c r="AB16">
        <v>7</v>
      </c>
      <c r="AC16" t="s">
        <v>213</v>
      </c>
      <c r="AD16">
        <v>2660</v>
      </c>
      <c r="AE16">
        <v>35.8</v>
      </c>
      <c r="AF16">
        <v>98</v>
      </c>
      <c r="AG16">
        <v>39.9</v>
      </c>
      <c r="AH16">
        <v>110.1</v>
      </c>
      <c r="AI16">
        <v>28.5</v>
      </c>
      <c r="AJ16">
        <v>68</v>
      </c>
      <c r="AK16">
        <v>3.74</v>
      </c>
      <c r="AL16">
        <v>2.4</v>
      </c>
      <c r="AM16" t="s">
        <v>213</v>
      </c>
      <c r="AN16" t="s">
        <v>214</v>
      </c>
      <c r="AO16">
        <v>414</v>
      </c>
      <c r="AP16">
        <v>212.2</v>
      </c>
      <c r="AQ16">
        <v>0.5</v>
      </c>
      <c r="AR16">
        <v>543.5</v>
      </c>
      <c r="AS16">
        <v>632.2</v>
      </c>
      <c r="AT16" t="s">
        <v>213</v>
      </c>
      <c r="AU16" t="s">
        <v>213</v>
      </c>
      <c r="AV16" t="s">
        <v>215</v>
      </c>
      <c r="AW16" t="s">
        <v>213</v>
      </c>
      <c r="AX16" t="s">
        <v>216</v>
      </c>
      <c r="AY16">
        <v>786</v>
      </c>
      <c r="AZ16">
        <v>306</v>
      </c>
      <c r="BA16">
        <v>1.1</v>
      </c>
      <c r="BB16">
        <v>485.3</v>
      </c>
      <c r="BC16">
        <v>625.1</v>
      </c>
      <c r="BD16" t="s">
        <v>213</v>
      </c>
      <c r="BE16" t="s">
        <v>213</v>
      </c>
      <c r="BF16" t="s">
        <v>215</v>
      </c>
      <c r="BG16" t="s">
        <v>213</v>
      </c>
      <c r="BH16" t="s">
        <v>216</v>
      </c>
      <c r="BI16">
        <v>16.6</v>
      </c>
      <c r="BJ16">
        <v>60.3</v>
      </c>
      <c r="BK16">
        <v>24.8</v>
      </c>
      <c r="BL16">
        <v>67.3</v>
      </c>
      <c r="BM16">
        <v>17.3</v>
      </c>
      <c r="BN16">
        <v>37.5</v>
      </c>
      <c r="BO16">
        <v>56.2</v>
      </c>
      <c r="BP16">
        <v>72.3</v>
      </c>
      <c r="BQ16">
        <v>34.6</v>
      </c>
      <c r="BR16">
        <v>20.8</v>
      </c>
      <c r="BS16">
        <v>17.8</v>
      </c>
      <c r="BT16">
        <v>45.6</v>
      </c>
      <c r="BU16" t="s">
        <v>217</v>
      </c>
      <c r="BV16" t="s">
        <v>217</v>
      </c>
      <c r="BW16" t="s">
        <v>252</v>
      </c>
      <c r="BX16" t="s">
        <v>252</v>
      </c>
      <c r="BY16">
        <v>39.3</v>
      </c>
      <c r="BZ16">
        <v>2.9</v>
      </c>
      <c r="CA16">
        <v>4.4</v>
      </c>
      <c r="CB16">
        <v>1.7</v>
      </c>
      <c r="CC16">
        <v>3.2</v>
      </c>
      <c r="CD16">
        <v>2.4</v>
      </c>
      <c r="CE16">
        <v>2</v>
      </c>
      <c r="CF16">
        <v>2.2</v>
      </c>
      <c r="CG16">
        <v>2</v>
      </c>
      <c r="CH16">
        <v>3.8</v>
      </c>
      <c r="CI16">
        <v>1.7</v>
      </c>
      <c r="CJ16">
        <v>2.3</v>
      </c>
      <c r="CK16">
        <v>2.2</v>
      </c>
      <c r="CL16" t="s">
        <v>218</v>
      </c>
      <c r="CM16" t="s">
        <v>218</v>
      </c>
      <c r="CN16">
        <v>2.57</v>
      </c>
      <c r="CO16" t="s">
        <v>252</v>
      </c>
      <c r="CP16">
        <v>2.6</v>
      </c>
      <c r="CQ16" t="s">
        <v>213</v>
      </c>
      <c r="CR16" t="s">
        <v>213</v>
      </c>
      <c r="CS16" t="s">
        <v>213</v>
      </c>
      <c r="CT16" t="s">
        <v>213</v>
      </c>
      <c r="CU16" t="s">
        <v>213</v>
      </c>
      <c r="CV16" t="s">
        <v>213</v>
      </c>
      <c r="CW16" t="s">
        <v>213</v>
      </c>
      <c r="CX16" t="s">
        <v>213</v>
      </c>
      <c r="CY16" t="s">
        <v>213</v>
      </c>
      <c r="CZ16" t="s">
        <v>213</v>
      </c>
      <c r="DA16" t="s">
        <v>213</v>
      </c>
      <c r="DB16" t="s">
        <v>213</v>
      </c>
      <c r="DC16" t="s">
        <v>219</v>
      </c>
      <c r="DD16" t="s">
        <v>219</v>
      </c>
      <c r="DE16" t="s">
        <v>213</v>
      </c>
      <c r="DF16" t="s">
        <v>213</v>
      </c>
      <c r="DG16">
        <v>14.54</v>
      </c>
      <c r="DH16">
        <v>16.54</v>
      </c>
      <c r="DI16">
        <v>18.42</v>
      </c>
      <c r="DJ16">
        <v>17.7</v>
      </c>
      <c r="DK16">
        <v>17.7</v>
      </c>
      <c r="DL16" t="s">
        <v>250</v>
      </c>
      <c r="DM16" t="s">
        <v>250</v>
      </c>
      <c r="DN16" t="s">
        <v>250</v>
      </c>
      <c r="DO16" t="s">
        <v>250</v>
      </c>
      <c r="DP16" t="s">
        <v>250</v>
      </c>
      <c r="DQ16">
        <v>0</v>
      </c>
      <c r="DR16">
        <v>1.4</v>
      </c>
      <c r="DS16">
        <v>2.6</v>
      </c>
      <c r="DT16">
        <v>3.4</v>
      </c>
      <c r="DU16">
        <v>3.6</v>
      </c>
      <c r="DV16" t="s">
        <v>213</v>
      </c>
      <c r="DW16" t="s">
        <v>213</v>
      </c>
      <c r="DX16" t="s">
        <v>213</v>
      </c>
      <c r="DY16" t="s">
        <v>213</v>
      </c>
      <c r="DZ16" t="s">
        <v>213</v>
      </c>
      <c r="EA16">
        <v>6.8</v>
      </c>
      <c r="EB16">
        <v>5.8</v>
      </c>
      <c r="EC16">
        <v>5</v>
      </c>
      <c r="ED16">
        <v>4</v>
      </c>
      <c r="EE16">
        <v>3.7</v>
      </c>
      <c r="EF16" t="s">
        <v>250</v>
      </c>
      <c r="EG16" t="s">
        <v>250</v>
      </c>
      <c r="EH16" t="s">
        <v>250</v>
      </c>
      <c r="EI16" t="s">
        <v>250</v>
      </c>
      <c r="EJ16" t="s">
        <v>250</v>
      </c>
      <c r="EK16">
        <v>2.6</v>
      </c>
      <c r="EL16">
        <v>2.6</v>
      </c>
      <c r="EM16">
        <v>3.2</v>
      </c>
      <c r="EN16">
        <v>3.1</v>
      </c>
      <c r="EO16">
        <v>3</v>
      </c>
      <c r="EP16" t="s">
        <v>250</v>
      </c>
      <c r="EQ16" t="s">
        <v>250</v>
      </c>
      <c r="ER16" t="s">
        <v>250</v>
      </c>
      <c r="ES16" t="s">
        <v>250</v>
      </c>
      <c r="ET16" t="s">
        <v>250</v>
      </c>
      <c r="EU16">
        <v>0</v>
      </c>
      <c r="EV16">
        <v>3</v>
      </c>
      <c r="EW16">
        <v>3</v>
      </c>
      <c r="EX16">
        <v>3</v>
      </c>
      <c r="EY16">
        <v>4</v>
      </c>
      <c r="EZ16" t="s">
        <v>253</v>
      </c>
      <c r="FA16" t="s">
        <v>253</v>
      </c>
      <c r="FB16" t="s">
        <v>253</v>
      </c>
      <c r="FC16" t="s">
        <v>253</v>
      </c>
      <c r="FD16" t="s">
        <v>253</v>
      </c>
      <c r="FE16">
        <v>1</v>
      </c>
      <c r="FF16">
        <v>27</v>
      </c>
      <c r="FG16">
        <v>45</v>
      </c>
      <c r="FH16">
        <v>55</v>
      </c>
      <c r="FI16">
        <v>60</v>
      </c>
      <c r="FJ16" t="s">
        <v>253</v>
      </c>
      <c r="FK16" t="s">
        <v>253</v>
      </c>
      <c r="FL16" t="s">
        <v>253</v>
      </c>
      <c r="FM16" t="s">
        <v>253</v>
      </c>
      <c r="FN16" t="s">
        <v>253</v>
      </c>
      <c r="FO16">
        <v>0</v>
      </c>
      <c r="FP16">
        <v>0</v>
      </c>
      <c r="FQ16">
        <v>0</v>
      </c>
      <c r="FR16">
        <v>0</v>
      </c>
      <c r="FS16">
        <v>2</v>
      </c>
      <c r="FT16" t="s">
        <v>253</v>
      </c>
      <c r="FU16" t="s">
        <v>253</v>
      </c>
      <c r="FV16" t="s">
        <v>253</v>
      </c>
      <c r="FW16" t="s">
        <v>253</v>
      </c>
      <c r="FX16" t="s">
        <v>253</v>
      </c>
      <c r="FY16">
        <v>3</v>
      </c>
      <c r="FZ16">
        <v>2</v>
      </c>
      <c r="GA16">
        <v>2</v>
      </c>
      <c r="GB16">
        <v>1</v>
      </c>
      <c r="GC16">
        <v>3</v>
      </c>
      <c r="GD16" t="s">
        <v>253</v>
      </c>
      <c r="GE16" t="s">
        <v>253</v>
      </c>
      <c r="GF16" t="s">
        <v>253</v>
      </c>
      <c r="GG16" t="s">
        <v>253</v>
      </c>
      <c r="GH16" t="s">
        <v>253</v>
      </c>
      <c r="GI16">
        <v>0</v>
      </c>
      <c r="GJ16">
        <v>0</v>
      </c>
      <c r="GK16">
        <v>2</v>
      </c>
      <c r="GL16">
        <v>1</v>
      </c>
      <c r="GM16">
        <v>2</v>
      </c>
      <c r="GN16" t="s">
        <v>253</v>
      </c>
      <c r="GO16" t="s">
        <v>253</v>
      </c>
      <c r="GP16" t="s">
        <v>253</v>
      </c>
      <c r="GQ16" t="s">
        <v>253</v>
      </c>
      <c r="GR16" t="s">
        <v>253</v>
      </c>
      <c r="GS16" t="s">
        <v>267</v>
      </c>
      <c r="GT16">
        <v>44</v>
      </c>
      <c r="GU16" t="s">
        <v>281</v>
      </c>
      <c r="GV16" t="s">
        <v>282</v>
      </c>
      <c r="GW16" t="s">
        <v>283</v>
      </c>
      <c r="GX16" t="s">
        <v>218</v>
      </c>
    </row>
    <row r="17" spans="1:206" ht="12.75">
      <c r="A17">
        <v>55839</v>
      </c>
      <c r="B17" t="s">
        <v>226</v>
      </c>
      <c r="C17" t="s">
        <v>207</v>
      </c>
      <c r="D17">
        <v>2</v>
      </c>
      <c r="E17">
        <v>10</v>
      </c>
      <c r="F17">
        <v>57339274</v>
      </c>
      <c r="G17">
        <v>0</v>
      </c>
      <c r="H17" t="s">
        <v>271</v>
      </c>
      <c r="I17">
        <v>20050624</v>
      </c>
      <c r="J17" t="s">
        <v>284</v>
      </c>
      <c r="K17" t="s">
        <v>210</v>
      </c>
      <c r="L17" t="s">
        <v>273</v>
      </c>
      <c r="M17">
        <v>350</v>
      </c>
      <c r="N17">
        <v>3.72</v>
      </c>
      <c r="O17">
        <v>41.1</v>
      </c>
      <c r="P17">
        <v>89</v>
      </c>
      <c r="Q17">
        <v>2.6</v>
      </c>
      <c r="R17">
        <v>0.1444</v>
      </c>
      <c r="S17">
        <v>0.2883</v>
      </c>
      <c r="T17">
        <v>1600</v>
      </c>
      <c r="U17">
        <v>20</v>
      </c>
      <c r="V17">
        <v>99</v>
      </c>
      <c r="W17">
        <v>40.1</v>
      </c>
      <c r="X17">
        <v>110</v>
      </c>
      <c r="Y17">
        <v>29.8</v>
      </c>
      <c r="Z17">
        <v>68.1</v>
      </c>
      <c r="AA17">
        <v>1.5</v>
      </c>
      <c r="AB17">
        <v>7</v>
      </c>
      <c r="AC17" t="s">
        <v>213</v>
      </c>
      <c r="AD17">
        <v>2592</v>
      </c>
      <c r="AE17">
        <v>16.4</v>
      </c>
      <c r="AF17">
        <v>97.5</v>
      </c>
      <c r="AG17">
        <v>40</v>
      </c>
      <c r="AH17">
        <v>110.1</v>
      </c>
      <c r="AI17">
        <v>32.7</v>
      </c>
      <c r="AJ17">
        <v>68.1</v>
      </c>
      <c r="AK17">
        <v>2.14</v>
      </c>
      <c r="AL17">
        <v>-4</v>
      </c>
      <c r="AM17" t="s">
        <v>213</v>
      </c>
      <c r="AN17" t="s">
        <v>214</v>
      </c>
      <c r="AO17">
        <v>435</v>
      </c>
      <c r="AP17">
        <v>110.5</v>
      </c>
      <c r="AQ17">
        <v>0.7</v>
      </c>
      <c r="AR17">
        <v>664.9</v>
      </c>
      <c r="AS17">
        <v>628.4</v>
      </c>
      <c r="AT17" t="s">
        <v>213</v>
      </c>
      <c r="AU17" t="s">
        <v>213</v>
      </c>
      <c r="AV17" t="s">
        <v>215</v>
      </c>
      <c r="AW17" t="s">
        <v>213</v>
      </c>
      <c r="AX17" t="s">
        <v>216</v>
      </c>
      <c r="AY17">
        <v>802</v>
      </c>
      <c r="AZ17">
        <v>214.6</v>
      </c>
      <c r="BA17">
        <v>1.3</v>
      </c>
      <c r="BB17">
        <v>630.5</v>
      </c>
      <c r="BC17">
        <v>143.1</v>
      </c>
      <c r="BD17" t="s">
        <v>213</v>
      </c>
      <c r="BE17" t="s">
        <v>213</v>
      </c>
      <c r="BF17" t="s">
        <v>215</v>
      </c>
      <c r="BG17" t="s">
        <v>213</v>
      </c>
      <c r="BH17" t="s">
        <v>216</v>
      </c>
      <c r="BI17">
        <v>101.8</v>
      </c>
      <c r="BJ17">
        <v>104.5</v>
      </c>
      <c r="BK17">
        <v>72.1</v>
      </c>
      <c r="BL17">
        <v>68.8</v>
      </c>
      <c r="BM17">
        <v>100</v>
      </c>
      <c r="BN17">
        <v>97.8</v>
      </c>
      <c r="BO17">
        <v>108.9</v>
      </c>
      <c r="BP17">
        <v>118.4</v>
      </c>
      <c r="BQ17">
        <v>97.6</v>
      </c>
      <c r="BR17">
        <v>133.6</v>
      </c>
      <c r="BS17">
        <v>70.1</v>
      </c>
      <c r="BT17">
        <v>106.8</v>
      </c>
      <c r="BU17" t="s">
        <v>217</v>
      </c>
      <c r="BV17" t="s">
        <v>217</v>
      </c>
      <c r="BW17">
        <v>98.37</v>
      </c>
      <c r="BX17">
        <v>98.37</v>
      </c>
      <c r="BY17">
        <v>89</v>
      </c>
      <c r="BZ17">
        <v>1.9</v>
      </c>
      <c r="CA17">
        <v>4.5</v>
      </c>
      <c r="CB17">
        <v>2.8</v>
      </c>
      <c r="CC17">
        <v>2.2</v>
      </c>
      <c r="CD17">
        <v>3.3</v>
      </c>
      <c r="CE17">
        <v>2.2</v>
      </c>
      <c r="CF17">
        <v>4.3</v>
      </c>
      <c r="CG17">
        <v>3.1</v>
      </c>
      <c r="CH17">
        <v>3.2</v>
      </c>
      <c r="CI17">
        <v>2.7</v>
      </c>
      <c r="CJ17">
        <v>2.4</v>
      </c>
      <c r="CK17">
        <v>2</v>
      </c>
      <c r="CL17" t="s">
        <v>218</v>
      </c>
      <c r="CM17" t="s">
        <v>218</v>
      </c>
      <c r="CN17">
        <v>2.88</v>
      </c>
      <c r="CO17">
        <v>2.88</v>
      </c>
      <c r="CP17">
        <v>2.6</v>
      </c>
      <c r="CQ17" t="s">
        <v>213</v>
      </c>
      <c r="CR17" t="s">
        <v>213</v>
      </c>
      <c r="CS17" t="s">
        <v>213</v>
      </c>
      <c r="CT17" t="s">
        <v>213</v>
      </c>
      <c r="CU17" t="s">
        <v>213</v>
      </c>
      <c r="CV17" t="s">
        <v>213</v>
      </c>
      <c r="CW17" t="s">
        <v>213</v>
      </c>
      <c r="CX17" t="s">
        <v>213</v>
      </c>
      <c r="CY17" t="s">
        <v>213</v>
      </c>
      <c r="CZ17" t="s">
        <v>213</v>
      </c>
      <c r="DA17" t="s">
        <v>213</v>
      </c>
      <c r="DB17" t="s">
        <v>213</v>
      </c>
      <c r="DC17" t="s">
        <v>219</v>
      </c>
      <c r="DD17" t="s">
        <v>219</v>
      </c>
      <c r="DE17" t="s">
        <v>213</v>
      </c>
      <c r="DF17">
        <v>41.1</v>
      </c>
      <c r="DG17">
        <v>16.24</v>
      </c>
      <c r="DH17">
        <v>17.1</v>
      </c>
      <c r="DI17">
        <v>17.8</v>
      </c>
      <c r="DJ17">
        <v>18.32</v>
      </c>
      <c r="DK17">
        <v>18.72</v>
      </c>
      <c r="DL17">
        <v>18.79</v>
      </c>
      <c r="DM17">
        <v>18.94</v>
      </c>
      <c r="DN17">
        <v>19.39</v>
      </c>
      <c r="DO17">
        <v>19.73</v>
      </c>
      <c r="DP17">
        <v>20.4</v>
      </c>
      <c r="DQ17">
        <v>0</v>
      </c>
      <c r="DR17">
        <v>1.5</v>
      </c>
      <c r="DS17">
        <v>2.4</v>
      </c>
      <c r="DT17">
        <v>2.9</v>
      </c>
      <c r="DU17">
        <v>3.4</v>
      </c>
      <c r="DV17">
        <v>3.7</v>
      </c>
      <c r="DW17">
        <v>4.2</v>
      </c>
      <c r="DX17">
        <v>4.7</v>
      </c>
      <c r="DY17">
        <v>5.1</v>
      </c>
      <c r="DZ17">
        <v>5.6</v>
      </c>
      <c r="EA17">
        <v>11.2</v>
      </c>
      <c r="EB17">
        <v>10.5</v>
      </c>
      <c r="EC17">
        <v>10.2</v>
      </c>
      <c r="ED17">
        <v>9.4</v>
      </c>
      <c r="EE17">
        <v>9.1</v>
      </c>
      <c r="EF17">
        <v>8.7</v>
      </c>
      <c r="EG17">
        <v>6.9</v>
      </c>
      <c r="EH17">
        <v>6.3</v>
      </c>
      <c r="EI17">
        <v>5.6</v>
      </c>
      <c r="EJ17">
        <v>4.8</v>
      </c>
      <c r="EK17">
        <v>1.94</v>
      </c>
      <c r="EL17">
        <v>2.35</v>
      </c>
      <c r="EM17">
        <v>2.4</v>
      </c>
      <c r="EN17">
        <v>2.51</v>
      </c>
      <c r="EO17">
        <v>2.54</v>
      </c>
      <c r="EP17">
        <v>2.74</v>
      </c>
      <c r="EQ17">
        <v>2.77</v>
      </c>
      <c r="ER17">
        <v>2.62</v>
      </c>
      <c r="ES17">
        <v>2.94</v>
      </c>
      <c r="ET17">
        <v>3.05</v>
      </c>
      <c r="EU17">
        <v>0</v>
      </c>
      <c r="EV17">
        <v>2</v>
      </c>
      <c r="EW17">
        <v>2</v>
      </c>
      <c r="EX17">
        <v>3</v>
      </c>
      <c r="EY17">
        <v>3</v>
      </c>
      <c r="EZ17">
        <v>3</v>
      </c>
      <c r="FA17">
        <v>4</v>
      </c>
      <c r="FB17">
        <v>5</v>
      </c>
      <c r="FC17">
        <v>5</v>
      </c>
      <c r="FD17">
        <v>6</v>
      </c>
      <c r="FE17">
        <v>1</v>
      </c>
      <c r="FF17">
        <v>33</v>
      </c>
      <c r="FG17">
        <v>48</v>
      </c>
      <c r="FH17">
        <v>58</v>
      </c>
      <c r="FI17">
        <v>62</v>
      </c>
      <c r="FJ17">
        <v>108</v>
      </c>
      <c r="FK17">
        <v>139</v>
      </c>
      <c r="FL17">
        <v>169</v>
      </c>
      <c r="FM17">
        <v>220</v>
      </c>
      <c r="FN17">
        <v>283</v>
      </c>
      <c r="FO17">
        <v>0</v>
      </c>
      <c r="FP17">
        <v>1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1</v>
      </c>
      <c r="FX17">
        <v>1</v>
      </c>
      <c r="FY17">
        <v>1</v>
      </c>
      <c r="FZ17">
        <v>2</v>
      </c>
      <c r="GA17">
        <v>2</v>
      </c>
      <c r="GB17">
        <v>2</v>
      </c>
      <c r="GC17">
        <v>3</v>
      </c>
      <c r="GD17">
        <v>5</v>
      </c>
      <c r="GE17">
        <v>6</v>
      </c>
      <c r="GF17">
        <v>6</v>
      </c>
      <c r="GG17">
        <v>6</v>
      </c>
      <c r="GH17">
        <v>6</v>
      </c>
      <c r="GI17">
        <v>0</v>
      </c>
      <c r="GJ17">
        <v>1</v>
      </c>
      <c r="GK17">
        <v>1</v>
      </c>
      <c r="GL17">
        <v>1</v>
      </c>
      <c r="GM17">
        <v>2</v>
      </c>
      <c r="GN17">
        <v>4</v>
      </c>
      <c r="GO17">
        <v>5</v>
      </c>
      <c r="GP17">
        <v>6</v>
      </c>
      <c r="GQ17">
        <v>7</v>
      </c>
      <c r="GR17">
        <v>8</v>
      </c>
      <c r="GS17" t="s">
        <v>274</v>
      </c>
      <c r="GT17" t="s">
        <v>285</v>
      </c>
      <c r="GU17" t="s">
        <v>286</v>
      </c>
      <c r="GV17" t="s">
        <v>225</v>
      </c>
      <c r="GW17" t="s">
        <v>277</v>
      </c>
      <c r="GX17" t="s">
        <v>218</v>
      </c>
    </row>
    <row r="18" spans="1:206" ht="12.75">
      <c r="A18">
        <v>55853</v>
      </c>
      <c r="B18" t="s">
        <v>206</v>
      </c>
      <c r="C18" t="s">
        <v>264</v>
      </c>
      <c r="D18">
        <v>2</v>
      </c>
      <c r="E18">
        <v>6</v>
      </c>
      <c r="F18">
        <v>57281179</v>
      </c>
      <c r="G18">
        <v>1750</v>
      </c>
      <c r="H18" t="s">
        <v>271</v>
      </c>
      <c r="I18">
        <v>20050627</v>
      </c>
      <c r="J18" t="s">
        <v>287</v>
      </c>
      <c r="K18" t="s">
        <v>210</v>
      </c>
      <c r="L18" t="s">
        <v>273</v>
      </c>
      <c r="M18">
        <v>350</v>
      </c>
      <c r="N18">
        <v>3.42</v>
      </c>
      <c r="O18">
        <v>26.5</v>
      </c>
      <c r="P18">
        <v>46.8</v>
      </c>
      <c r="Q18">
        <v>1.4</v>
      </c>
      <c r="R18">
        <v>-1.7609</v>
      </c>
      <c r="S18">
        <v>-0.7708</v>
      </c>
      <c r="T18">
        <v>1601</v>
      </c>
      <c r="U18">
        <v>20</v>
      </c>
      <c r="V18">
        <v>99</v>
      </c>
      <c r="W18">
        <v>40</v>
      </c>
      <c r="X18">
        <v>110</v>
      </c>
      <c r="Y18">
        <v>29</v>
      </c>
      <c r="Z18">
        <v>68</v>
      </c>
      <c r="AA18">
        <v>2</v>
      </c>
      <c r="AB18">
        <v>6.9</v>
      </c>
      <c r="AC18" t="s">
        <v>213</v>
      </c>
      <c r="AD18">
        <v>2602</v>
      </c>
      <c r="AE18">
        <v>23.3</v>
      </c>
      <c r="AF18">
        <v>97.3</v>
      </c>
      <c r="AG18">
        <v>39.9</v>
      </c>
      <c r="AH18">
        <v>110</v>
      </c>
      <c r="AI18">
        <v>28.7</v>
      </c>
      <c r="AJ18">
        <v>68.1</v>
      </c>
      <c r="AK18">
        <v>1.76</v>
      </c>
      <c r="AL18">
        <v>-2.5</v>
      </c>
      <c r="AM18" t="s">
        <v>213</v>
      </c>
      <c r="AN18" t="s">
        <v>214</v>
      </c>
      <c r="AO18">
        <v>452</v>
      </c>
      <c r="AP18">
        <v>200</v>
      </c>
      <c r="AQ18">
        <v>0.9</v>
      </c>
      <c r="AR18">
        <v>674</v>
      </c>
      <c r="AS18">
        <v>644</v>
      </c>
      <c r="AT18" t="s">
        <v>213</v>
      </c>
      <c r="AU18" t="s">
        <v>213</v>
      </c>
      <c r="AV18" t="s">
        <v>215</v>
      </c>
      <c r="AW18" t="s">
        <v>213</v>
      </c>
      <c r="AX18" t="s">
        <v>216</v>
      </c>
      <c r="AY18">
        <v>807</v>
      </c>
      <c r="AZ18">
        <v>306.1</v>
      </c>
      <c r="BA18">
        <v>1.3</v>
      </c>
      <c r="BB18">
        <v>577</v>
      </c>
      <c r="BC18">
        <v>582</v>
      </c>
      <c r="BD18" t="s">
        <v>213</v>
      </c>
      <c r="BE18" t="s">
        <v>213</v>
      </c>
      <c r="BF18" t="s">
        <v>215</v>
      </c>
      <c r="BG18" t="s">
        <v>213</v>
      </c>
      <c r="BH18" t="s">
        <v>216</v>
      </c>
      <c r="BI18">
        <v>15.4</v>
      </c>
      <c r="BJ18">
        <v>89</v>
      </c>
      <c r="BK18">
        <v>25</v>
      </c>
      <c r="BL18">
        <v>30</v>
      </c>
      <c r="BM18">
        <v>44</v>
      </c>
      <c r="BN18">
        <v>59.4</v>
      </c>
      <c r="BO18">
        <v>25.2</v>
      </c>
      <c r="BP18">
        <v>33.9</v>
      </c>
      <c r="BQ18">
        <v>44.3</v>
      </c>
      <c r="BR18">
        <v>73.5</v>
      </c>
      <c r="BS18">
        <v>37.9</v>
      </c>
      <c r="BT18">
        <v>55.6</v>
      </c>
      <c r="BU18" t="s">
        <v>217</v>
      </c>
      <c r="BV18" t="s">
        <v>217</v>
      </c>
      <c r="BW18">
        <v>44.43</v>
      </c>
      <c r="BX18">
        <v>44.43</v>
      </c>
      <c r="BY18">
        <v>46.8</v>
      </c>
      <c r="BZ18">
        <v>1.3</v>
      </c>
      <c r="CA18">
        <v>1.1</v>
      </c>
      <c r="CB18">
        <v>1.2</v>
      </c>
      <c r="CC18">
        <v>2.4</v>
      </c>
      <c r="CD18">
        <v>0.6</v>
      </c>
      <c r="CE18">
        <v>2.8</v>
      </c>
      <c r="CF18">
        <v>0.6</v>
      </c>
      <c r="CG18">
        <v>1.6</v>
      </c>
      <c r="CH18">
        <v>0.9</v>
      </c>
      <c r="CI18">
        <v>1.3</v>
      </c>
      <c r="CJ18">
        <v>3.7</v>
      </c>
      <c r="CK18">
        <v>0.7</v>
      </c>
      <c r="CL18" t="s">
        <v>288</v>
      </c>
      <c r="CM18" t="s">
        <v>218</v>
      </c>
      <c r="CN18">
        <v>1.52</v>
      </c>
      <c r="CO18">
        <v>1.29</v>
      </c>
      <c r="CP18">
        <v>1.4</v>
      </c>
      <c r="CQ18" t="s">
        <v>213</v>
      </c>
      <c r="CR18" t="s">
        <v>213</v>
      </c>
      <c r="CS18" t="s">
        <v>213</v>
      </c>
      <c r="CT18" t="s">
        <v>213</v>
      </c>
      <c r="CU18" t="s">
        <v>213</v>
      </c>
      <c r="CV18" t="s">
        <v>213</v>
      </c>
      <c r="CW18" t="s">
        <v>213</v>
      </c>
      <c r="CX18" t="s">
        <v>213</v>
      </c>
      <c r="CY18" t="s">
        <v>213</v>
      </c>
      <c r="CZ18" t="s">
        <v>213</v>
      </c>
      <c r="DA18" t="s">
        <v>213</v>
      </c>
      <c r="DB18" t="s">
        <v>213</v>
      </c>
      <c r="DC18" t="s">
        <v>219</v>
      </c>
      <c r="DD18" t="s">
        <v>219</v>
      </c>
      <c r="DE18" t="s">
        <v>213</v>
      </c>
      <c r="DF18">
        <v>26.5</v>
      </c>
      <c r="DG18">
        <v>15.7</v>
      </c>
      <c r="DH18">
        <v>16.42</v>
      </c>
      <c r="DI18">
        <v>17.37</v>
      </c>
      <c r="DJ18">
        <v>18.16</v>
      </c>
      <c r="DK18">
        <v>18.99</v>
      </c>
      <c r="DL18">
        <v>19.11</v>
      </c>
      <c r="DM18">
        <v>19.54</v>
      </c>
      <c r="DN18">
        <v>20.09</v>
      </c>
      <c r="DO18">
        <v>20.64</v>
      </c>
      <c r="DP18">
        <v>21.16</v>
      </c>
      <c r="DQ18">
        <v>0.2</v>
      </c>
      <c r="DR18">
        <v>1.1</v>
      </c>
      <c r="DS18">
        <v>1.8</v>
      </c>
      <c r="DT18">
        <v>2.6</v>
      </c>
      <c r="DU18">
        <v>3.3</v>
      </c>
      <c r="DV18">
        <v>3.5</v>
      </c>
      <c r="DW18">
        <v>4</v>
      </c>
      <c r="DX18">
        <v>4.3</v>
      </c>
      <c r="DY18">
        <v>4.8</v>
      </c>
      <c r="DZ18">
        <v>5.4</v>
      </c>
      <c r="EA18">
        <v>8.57</v>
      </c>
      <c r="EB18">
        <v>8.03</v>
      </c>
      <c r="EC18">
        <v>7.48</v>
      </c>
      <c r="ED18">
        <v>6.73</v>
      </c>
      <c r="EE18">
        <v>6.31</v>
      </c>
      <c r="EF18">
        <v>6.13</v>
      </c>
      <c r="EG18">
        <v>4.97</v>
      </c>
      <c r="EH18">
        <v>4.55</v>
      </c>
      <c r="EI18">
        <v>4.12</v>
      </c>
      <c r="EJ18">
        <v>3.84</v>
      </c>
      <c r="EK18">
        <v>1.86</v>
      </c>
      <c r="EL18">
        <v>1.94</v>
      </c>
      <c r="EM18">
        <v>2.07</v>
      </c>
      <c r="EN18">
        <v>2.23</v>
      </c>
      <c r="EO18">
        <v>2.32</v>
      </c>
      <c r="EP18">
        <v>2.38</v>
      </c>
      <c r="EQ18">
        <v>2.38</v>
      </c>
      <c r="ER18">
        <v>2.58</v>
      </c>
      <c r="ES18">
        <v>2.37</v>
      </c>
      <c r="ET18">
        <v>2.64</v>
      </c>
      <c r="EU18" t="s">
        <v>220</v>
      </c>
      <c r="EV18">
        <v>3</v>
      </c>
      <c r="EW18">
        <v>4</v>
      </c>
      <c r="EX18">
        <v>4</v>
      </c>
      <c r="EY18">
        <v>4</v>
      </c>
      <c r="EZ18">
        <v>4</v>
      </c>
      <c r="FA18">
        <v>4</v>
      </c>
      <c r="FB18">
        <v>4</v>
      </c>
      <c r="FC18">
        <v>5</v>
      </c>
      <c r="FD18">
        <v>5</v>
      </c>
      <c r="FE18">
        <v>2</v>
      </c>
      <c r="FF18">
        <v>23</v>
      </c>
      <c r="FG18">
        <v>33</v>
      </c>
      <c r="FH18">
        <v>37</v>
      </c>
      <c r="FI18">
        <v>40</v>
      </c>
      <c r="FJ18">
        <v>63</v>
      </c>
      <c r="FK18">
        <v>79</v>
      </c>
      <c r="FL18">
        <v>93</v>
      </c>
      <c r="FM18">
        <v>110</v>
      </c>
      <c r="FN18">
        <v>156</v>
      </c>
      <c r="FO18" t="s">
        <v>220</v>
      </c>
      <c r="FP18">
        <v>1</v>
      </c>
      <c r="FQ18">
        <v>3</v>
      </c>
      <c r="FR18">
        <v>1</v>
      </c>
      <c r="FS18" t="s">
        <v>220</v>
      </c>
      <c r="FT18">
        <v>2</v>
      </c>
      <c r="FU18" t="s">
        <v>220</v>
      </c>
      <c r="FV18">
        <v>1</v>
      </c>
      <c r="FW18">
        <v>2</v>
      </c>
      <c r="FX18">
        <v>2</v>
      </c>
      <c r="FY18">
        <v>2</v>
      </c>
      <c r="FZ18">
        <v>2</v>
      </c>
      <c r="GA18">
        <v>2</v>
      </c>
      <c r="GB18">
        <v>2</v>
      </c>
      <c r="GC18">
        <v>2</v>
      </c>
      <c r="GD18">
        <v>2</v>
      </c>
      <c r="GE18">
        <v>3</v>
      </c>
      <c r="GF18">
        <v>2</v>
      </c>
      <c r="GG18">
        <v>3</v>
      </c>
      <c r="GH18">
        <v>3</v>
      </c>
      <c r="GI18" t="s">
        <v>220</v>
      </c>
      <c r="GJ18" t="s">
        <v>220</v>
      </c>
      <c r="GK18" t="s">
        <v>220</v>
      </c>
      <c r="GL18" t="s">
        <v>220</v>
      </c>
      <c r="GM18" t="s">
        <v>220</v>
      </c>
      <c r="GN18">
        <v>2</v>
      </c>
      <c r="GO18">
        <v>2</v>
      </c>
      <c r="GP18">
        <v>3</v>
      </c>
      <c r="GQ18">
        <v>4</v>
      </c>
      <c r="GR18">
        <v>5</v>
      </c>
      <c r="GS18" t="s">
        <v>274</v>
      </c>
      <c r="GT18" t="s">
        <v>289</v>
      </c>
      <c r="GU18" t="s">
        <v>286</v>
      </c>
      <c r="GV18" t="s">
        <v>225</v>
      </c>
      <c r="GW18" t="s">
        <v>277</v>
      </c>
      <c r="GX18" t="s">
        <v>218</v>
      </c>
    </row>
    <row r="19" spans="1:206" ht="12.75">
      <c r="A19">
        <v>55840</v>
      </c>
      <c r="B19" t="s">
        <v>226</v>
      </c>
      <c r="C19" t="s">
        <v>207</v>
      </c>
      <c r="D19">
        <v>1</v>
      </c>
      <c r="E19">
        <v>12</v>
      </c>
      <c r="F19">
        <v>57281180</v>
      </c>
      <c r="G19">
        <v>1150</v>
      </c>
      <c r="H19" t="s">
        <v>271</v>
      </c>
      <c r="I19">
        <v>20050629</v>
      </c>
      <c r="J19" t="s">
        <v>290</v>
      </c>
      <c r="K19" t="s">
        <v>210</v>
      </c>
      <c r="L19" t="s">
        <v>273</v>
      </c>
      <c r="M19">
        <v>350</v>
      </c>
      <c r="N19">
        <v>3.4</v>
      </c>
      <c r="O19">
        <v>27.1</v>
      </c>
      <c r="P19">
        <v>75.9</v>
      </c>
      <c r="Q19">
        <v>1.7</v>
      </c>
      <c r="R19">
        <v>-1.4111</v>
      </c>
      <c r="S19">
        <v>-0.5153</v>
      </c>
      <c r="T19">
        <v>1600</v>
      </c>
      <c r="U19">
        <v>20</v>
      </c>
      <c r="V19">
        <v>99</v>
      </c>
      <c r="W19">
        <v>40</v>
      </c>
      <c r="X19">
        <v>110</v>
      </c>
      <c r="Y19">
        <v>30.8</v>
      </c>
      <c r="Z19">
        <v>68.3</v>
      </c>
      <c r="AA19">
        <v>1.5</v>
      </c>
      <c r="AB19">
        <v>7</v>
      </c>
      <c r="AC19" t="s">
        <v>213</v>
      </c>
      <c r="AD19">
        <v>2605</v>
      </c>
      <c r="AE19">
        <v>16.1</v>
      </c>
      <c r="AF19">
        <v>98</v>
      </c>
      <c r="AG19">
        <v>40</v>
      </c>
      <c r="AH19">
        <v>110</v>
      </c>
      <c r="AI19">
        <v>30.2</v>
      </c>
      <c r="AJ19">
        <v>68.2</v>
      </c>
      <c r="AK19">
        <v>2.31</v>
      </c>
      <c r="AL19">
        <v>-2.8</v>
      </c>
      <c r="AM19" t="s">
        <v>213</v>
      </c>
      <c r="AN19" t="s">
        <v>214</v>
      </c>
      <c r="AO19">
        <v>426</v>
      </c>
      <c r="AP19">
        <v>101.5</v>
      </c>
      <c r="AQ19">
        <v>0.5</v>
      </c>
      <c r="AR19">
        <v>679</v>
      </c>
      <c r="AS19">
        <v>646.6</v>
      </c>
      <c r="AT19" t="s">
        <v>213</v>
      </c>
      <c r="AU19" t="s">
        <v>213</v>
      </c>
      <c r="AV19" t="s">
        <v>215</v>
      </c>
      <c r="AW19" t="s">
        <v>213</v>
      </c>
      <c r="AX19" t="s">
        <v>216</v>
      </c>
      <c r="AY19">
        <v>774</v>
      </c>
      <c r="AZ19">
        <v>206.7</v>
      </c>
      <c r="BA19">
        <v>1.1</v>
      </c>
      <c r="BB19">
        <v>414.2</v>
      </c>
      <c r="BC19">
        <v>629</v>
      </c>
      <c r="BD19" t="s">
        <v>213</v>
      </c>
      <c r="BE19" t="s">
        <v>213</v>
      </c>
      <c r="BF19" t="s">
        <v>215</v>
      </c>
      <c r="BG19" t="s">
        <v>213</v>
      </c>
      <c r="BH19" t="s">
        <v>216</v>
      </c>
      <c r="BI19">
        <v>72.7</v>
      </c>
      <c r="BJ19">
        <v>50.6</v>
      </c>
      <c r="BK19">
        <v>30.9</v>
      </c>
      <c r="BL19">
        <v>95.4</v>
      </c>
      <c r="BM19">
        <v>134.1</v>
      </c>
      <c r="BN19">
        <v>51</v>
      </c>
      <c r="BO19">
        <v>67.7</v>
      </c>
      <c r="BP19">
        <v>44.8</v>
      </c>
      <c r="BQ19">
        <v>42.8</v>
      </c>
      <c r="BR19">
        <v>153.7</v>
      </c>
      <c r="BS19">
        <v>63.1</v>
      </c>
      <c r="BT19">
        <v>66.2</v>
      </c>
      <c r="BU19" t="s">
        <v>217</v>
      </c>
      <c r="BV19" t="s">
        <v>217</v>
      </c>
      <c r="BW19">
        <v>72.75</v>
      </c>
      <c r="BX19">
        <v>72.75</v>
      </c>
      <c r="BY19">
        <v>75.9</v>
      </c>
      <c r="BZ19">
        <v>1.2</v>
      </c>
      <c r="CA19">
        <v>3.5</v>
      </c>
      <c r="CB19">
        <v>2.6</v>
      </c>
      <c r="CC19">
        <v>1.3</v>
      </c>
      <c r="CD19">
        <v>2.2</v>
      </c>
      <c r="CE19">
        <v>1.6</v>
      </c>
      <c r="CF19">
        <v>3.5</v>
      </c>
      <c r="CG19">
        <v>1.3</v>
      </c>
      <c r="CH19">
        <v>1</v>
      </c>
      <c r="CI19">
        <v>0.9</v>
      </c>
      <c r="CJ19">
        <v>1.6</v>
      </c>
      <c r="CK19">
        <v>1.3</v>
      </c>
      <c r="CL19" t="s">
        <v>218</v>
      </c>
      <c r="CM19" t="s">
        <v>291</v>
      </c>
      <c r="CN19">
        <v>1.83</v>
      </c>
      <c r="CO19">
        <v>1.65</v>
      </c>
      <c r="CP19">
        <v>1.7</v>
      </c>
      <c r="CQ19" t="s">
        <v>213</v>
      </c>
      <c r="CR19" t="s">
        <v>213</v>
      </c>
      <c r="CS19" t="s">
        <v>213</v>
      </c>
      <c r="CT19" t="s">
        <v>213</v>
      </c>
      <c r="CU19" t="s">
        <v>213</v>
      </c>
      <c r="CV19" t="s">
        <v>213</v>
      </c>
      <c r="CW19" t="s">
        <v>213</v>
      </c>
      <c r="CX19" t="s">
        <v>213</v>
      </c>
      <c r="CY19" t="s">
        <v>213</v>
      </c>
      <c r="CZ19" t="s">
        <v>213</v>
      </c>
      <c r="DA19" t="s">
        <v>213</v>
      </c>
      <c r="DB19" t="s">
        <v>213</v>
      </c>
      <c r="DC19" t="s">
        <v>219</v>
      </c>
      <c r="DD19" t="s">
        <v>219</v>
      </c>
      <c r="DE19" t="s">
        <v>213</v>
      </c>
      <c r="DF19">
        <v>27.1</v>
      </c>
      <c r="DG19">
        <v>16.25</v>
      </c>
      <c r="DH19">
        <v>16.97</v>
      </c>
      <c r="DI19">
        <v>17.64</v>
      </c>
      <c r="DJ19">
        <v>18.6</v>
      </c>
      <c r="DK19">
        <v>19.52</v>
      </c>
      <c r="DL19">
        <v>19.57</v>
      </c>
      <c r="DM19">
        <v>20.15</v>
      </c>
      <c r="DN19">
        <v>21.04</v>
      </c>
      <c r="DO19">
        <v>22.1</v>
      </c>
      <c r="DP19">
        <v>22.26</v>
      </c>
      <c r="DQ19">
        <v>0.1</v>
      </c>
      <c r="DR19">
        <v>1.1</v>
      </c>
      <c r="DS19">
        <v>1.9</v>
      </c>
      <c r="DT19">
        <v>2.5</v>
      </c>
      <c r="DU19">
        <v>3.2</v>
      </c>
      <c r="DV19">
        <v>3.6</v>
      </c>
      <c r="DW19">
        <v>4</v>
      </c>
      <c r="DX19">
        <v>4.4</v>
      </c>
      <c r="DY19">
        <v>4.7</v>
      </c>
      <c r="DZ19">
        <v>5.2</v>
      </c>
      <c r="EA19">
        <v>11.1</v>
      </c>
      <c r="EB19">
        <v>10.6</v>
      </c>
      <c r="EC19">
        <v>10.1</v>
      </c>
      <c r="ED19">
        <v>9.5</v>
      </c>
      <c r="EE19">
        <v>9</v>
      </c>
      <c r="EF19">
        <v>8.2</v>
      </c>
      <c r="EG19">
        <v>7.5</v>
      </c>
      <c r="EH19">
        <v>6.9</v>
      </c>
      <c r="EI19">
        <v>6.3</v>
      </c>
      <c r="EJ19">
        <v>5.4</v>
      </c>
      <c r="EK19">
        <v>1.94</v>
      </c>
      <c r="EL19">
        <v>2.35</v>
      </c>
      <c r="EM19">
        <v>2.32</v>
      </c>
      <c r="EN19">
        <v>2.48</v>
      </c>
      <c r="EO19">
        <v>2.63</v>
      </c>
      <c r="EP19">
        <v>2.94</v>
      </c>
      <c r="EQ19">
        <v>2.98</v>
      </c>
      <c r="ER19">
        <v>3.09</v>
      </c>
      <c r="ES19">
        <v>3.2</v>
      </c>
      <c r="ET19">
        <v>3.35</v>
      </c>
      <c r="EU19">
        <v>0</v>
      </c>
      <c r="EV19">
        <v>2</v>
      </c>
      <c r="EW19">
        <v>3</v>
      </c>
      <c r="EX19">
        <v>3</v>
      </c>
      <c r="EY19">
        <v>3</v>
      </c>
      <c r="EZ19">
        <v>3</v>
      </c>
      <c r="FA19">
        <v>4</v>
      </c>
      <c r="FB19">
        <v>4</v>
      </c>
      <c r="FC19">
        <v>5</v>
      </c>
      <c r="FD19">
        <v>5</v>
      </c>
      <c r="FE19">
        <v>1</v>
      </c>
      <c r="FF19">
        <v>26</v>
      </c>
      <c r="FG19">
        <v>43</v>
      </c>
      <c r="FH19">
        <v>49</v>
      </c>
      <c r="FI19">
        <v>56</v>
      </c>
      <c r="FJ19">
        <v>88</v>
      </c>
      <c r="FK19">
        <v>113</v>
      </c>
      <c r="FL19">
        <v>139</v>
      </c>
      <c r="FM19">
        <v>169</v>
      </c>
      <c r="FN19">
        <v>217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2</v>
      </c>
      <c r="FU19">
        <v>1</v>
      </c>
      <c r="FV19">
        <v>1</v>
      </c>
      <c r="FW19">
        <v>0</v>
      </c>
      <c r="FX19">
        <v>0</v>
      </c>
      <c r="FY19">
        <v>1</v>
      </c>
      <c r="FZ19">
        <v>1</v>
      </c>
      <c r="GA19">
        <v>1</v>
      </c>
      <c r="GB19">
        <v>1</v>
      </c>
      <c r="GC19">
        <v>1</v>
      </c>
      <c r="GD19">
        <v>1</v>
      </c>
      <c r="GE19">
        <v>2</v>
      </c>
      <c r="GF19">
        <v>2</v>
      </c>
      <c r="GG19">
        <v>2</v>
      </c>
      <c r="GH19">
        <v>2</v>
      </c>
      <c r="GI19">
        <v>0</v>
      </c>
      <c r="GJ19">
        <v>0</v>
      </c>
      <c r="GK19">
        <v>2</v>
      </c>
      <c r="GL19">
        <v>2</v>
      </c>
      <c r="GM19">
        <v>2</v>
      </c>
      <c r="GN19">
        <v>3</v>
      </c>
      <c r="GO19">
        <v>4</v>
      </c>
      <c r="GP19">
        <v>5</v>
      </c>
      <c r="GQ19">
        <v>6</v>
      </c>
      <c r="GR19">
        <v>7</v>
      </c>
      <c r="GS19" t="s">
        <v>292</v>
      </c>
      <c r="GT19" t="s">
        <v>293</v>
      </c>
      <c r="GU19" t="s">
        <v>276</v>
      </c>
      <c r="GV19" t="s">
        <v>225</v>
      </c>
      <c r="GW19" t="s">
        <v>277</v>
      </c>
      <c r="GX19" t="s">
        <v>218</v>
      </c>
    </row>
    <row r="20" spans="1:206" ht="12.75">
      <c r="A20">
        <v>55843</v>
      </c>
      <c r="B20" t="s">
        <v>226</v>
      </c>
      <c r="C20" t="s">
        <v>264</v>
      </c>
      <c r="D20">
        <v>2</v>
      </c>
      <c r="E20">
        <v>11</v>
      </c>
      <c r="F20">
        <v>57339274</v>
      </c>
      <c r="G20">
        <v>350</v>
      </c>
      <c r="H20" t="s">
        <v>271</v>
      </c>
      <c r="I20">
        <v>20050711</v>
      </c>
      <c r="J20" t="s">
        <v>294</v>
      </c>
      <c r="K20" t="s">
        <v>210</v>
      </c>
      <c r="L20" t="s">
        <v>273</v>
      </c>
      <c r="M20">
        <v>350</v>
      </c>
      <c r="N20">
        <v>3.6</v>
      </c>
      <c r="O20">
        <v>35.3</v>
      </c>
      <c r="P20">
        <v>62.8</v>
      </c>
      <c r="Q20">
        <v>1.8</v>
      </c>
      <c r="R20">
        <v>0.1522</v>
      </c>
      <c r="S20">
        <v>0.8958</v>
      </c>
      <c r="T20">
        <v>1600</v>
      </c>
      <c r="U20">
        <v>20</v>
      </c>
      <c r="V20">
        <v>99</v>
      </c>
      <c r="W20">
        <v>40</v>
      </c>
      <c r="X20">
        <v>110</v>
      </c>
      <c r="Y20">
        <v>29</v>
      </c>
      <c r="Z20">
        <v>68.3</v>
      </c>
      <c r="AA20">
        <v>1.5</v>
      </c>
      <c r="AB20">
        <v>7</v>
      </c>
      <c r="AC20" t="s">
        <v>213</v>
      </c>
      <c r="AD20">
        <v>2590</v>
      </c>
      <c r="AE20">
        <v>15.3</v>
      </c>
      <c r="AF20">
        <v>97.5</v>
      </c>
      <c r="AG20">
        <v>40.1</v>
      </c>
      <c r="AH20">
        <v>110.1</v>
      </c>
      <c r="AI20">
        <v>29.5</v>
      </c>
      <c r="AJ20">
        <v>67.9</v>
      </c>
      <c r="AK20">
        <v>2.22</v>
      </c>
      <c r="AL20">
        <v>-4.2</v>
      </c>
      <c r="AM20" t="s">
        <v>213</v>
      </c>
      <c r="AN20" t="s">
        <v>214</v>
      </c>
      <c r="AO20">
        <v>444</v>
      </c>
      <c r="AP20">
        <v>106.2</v>
      </c>
      <c r="AQ20">
        <v>0.7</v>
      </c>
      <c r="AR20">
        <v>665.5</v>
      </c>
      <c r="AS20">
        <v>626.1</v>
      </c>
      <c r="AT20" t="s">
        <v>213</v>
      </c>
      <c r="AU20" t="s">
        <v>213</v>
      </c>
      <c r="AV20" t="s">
        <v>215</v>
      </c>
      <c r="AW20" t="s">
        <v>213</v>
      </c>
      <c r="AX20" t="s">
        <v>216</v>
      </c>
      <c r="AY20">
        <v>812</v>
      </c>
      <c r="AZ20">
        <v>216.6</v>
      </c>
      <c r="BA20">
        <v>1.3</v>
      </c>
      <c r="BB20">
        <v>477.2</v>
      </c>
      <c r="BC20">
        <v>619.9</v>
      </c>
      <c r="BD20" t="s">
        <v>213</v>
      </c>
      <c r="BE20" t="s">
        <v>213</v>
      </c>
      <c r="BF20" t="s">
        <v>215</v>
      </c>
      <c r="BG20" t="s">
        <v>213</v>
      </c>
      <c r="BH20" t="s">
        <v>216</v>
      </c>
      <c r="BI20">
        <v>58.1</v>
      </c>
      <c r="BJ20">
        <v>87</v>
      </c>
      <c r="BK20">
        <v>66.9</v>
      </c>
      <c r="BL20">
        <v>57.1</v>
      </c>
      <c r="BM20">
        <v>61.7</v>
      </c>
      <c r="BN20">
        <v>67.7</v>
      </c>
      <c r="BO20">
        <v>75.1</v>
      </c>
      <c r="BP20">
        <v>72.5</v>
      </c>
      <c r="BQ20">
        <v>92.4</v>
      </c>
      <c r="BR20">
        <v>52</v>
      </c>
      <c r="BS20">
        <v>66</v>
      </c>
      <c r="BT20">
        <v>52.8</v>
      </c>
      <c r="BU20" t="s">
        <v>217</v>
      </c>
      <c r="BV20" t="s">
        <v>217</v>
      </c>
      <c r="BW20">
        <v>67.44</v>
      </c>
      <c r="BX20">
        <v>67.44</v>
      </c>
      <c r="BY20">
        <v>62.8</v>
      </c>
      <c r="BZ20">
        <v>2.7</v>
      </c>
      <c r="CA20">
        <v>2.9</v>
      </c>
      <c r="CB20">
        <v>2.7</v>
      </c>
      <c r="CC20">
        <v>0.5</v>
      </c>
      <c r="CD20">
        <v>1.5</v>
      </c>
      <c r="CE20">
        <v>1.4</v>
      </c>
      <c r="CF20">
        <v>1.8</v>
      </c>
      <c r="CG20">
        <v>2</v>
      </c>
      <c r="CH20">
        <v>3.1</v>
      </c>
      <c r="CI20">
        <v>1.6</v>
      </c>
      <c r="CJ20">
        <v>2</v>
      </c>
      <c r="CK20">
        <v>1.1</v>
      </c>
      <c r="CL20" t="s">
        <v>218</v>
      </c>
      <c r="CM20" t="s">
        <v>218</v>
      </c>
      <c r="CN20">
        <v>1.94</v>
      </c>
      <c r="CO20">
        <v>1.94</v>
      </c>
      <c r="CP20">
        <v>1.8</v>
      </c>
      <c r="CQ20" t="s">
        <v>213</v>
      </c>
      <c r="CR20" t="s">
        <v>213</v>
      </c>
      <c r="CS20" t="s">
        <v>213</v>
      </c>
      <c r="CT20" t="s">
        <v>213</v>
      </c>
      <c r="CU20" t="s">
        <v>213</v>
      </c>
      <c r="CV20" t="s">
        <v>213</v>
      </c>
      <c r="CW20" t="s">
        <v>213</v>
      </c>
      <c r="CX20" t="s">
        <v>213</v>
      </c>
      <c r="CY20" t="s">
        <v>213</v>
      </c>
      <c r="CZ20" t="s">
        <v>213</v>
      </c>
      <c r="DA20" t="s">
        <v>213</v>
      </c>
      <c r="DB20" t="s">
        <v>213</v>
      </c>
      <c r="DC20" t="s">
        <v>219</v>
      </c>
      <c r="DD20" t="s">
        <v>219</v>
      </c>
      <c r="DE20" t="s">
        <v>213</v>
      </c>
      <c r="DF20">
        <v>35.3</v>
      </c>
      <c r="DG20">
        <v>15.62</v>
      </c>
      <c r="DH20">
        <v>16.62</v>
      </c>
      <c r="DI20">
        <v>17.1</v>
      </c>
      <c r="DJ20">
        <v>17.57</v>
      </c>
      <c r="DK20">
        <v>17.84</v>
      </c>
      <c r="DL20">
        <v>17.98</v>
      </c>
      <c r="DM20">
        <v>18.4</v>
      </c>
      <c r="DN20">
        <v>18.8</v>
      </c>
      <c r="DO20">
        <v>19.87</v>
      </c>
      <c r="DP20">
        <v>19.79</v>
      </c>
      <c r="DQ20">
        <v>0.1</v>
      </c>
      <c r="DR20">
        <v>1.5</v>
      </c>
      <c r="DS20">
        <v>2.5</v>
      </c>
      <c r="DT20">
        <v>3</v>
      </c>
      <c r="DU20">
        <v>3.3</v>
      </c>
      <c r="DV20">
        <v>3.6</v>
      </c>
      <c r="DW20">
        <v>3.9</v>
      </c>
      <c r="DX20">
        <v>4.4</v>
      </c>
      <c r="DY20">
        <v>4.8</v>
      </c>
      <c r="DZ20">
        <v>5.4</v>
      </c>
      <c r="EA20">
        <v>8.3</v>
      </c>
      <c r="EB20">
        <v>7.7</v>
      </c>
      <c r="EC20">
        <v>6.9</v>
      </c>
      <c r="ED20">
        <v>6.3</v>
      </c>
      <c r="EE20">
        <v>5.9</v>
      </c>
      <c r="EF20">
        <v>5.6</v>
      </c>
      <c r="EG20">
        <v>4.9</v>
      </c>
      <c r="EH20">
        <v>4.7</v>
      </c>
      <c r="EI20">
        <v>4.4</v>
      </c>
      <c r="EJ20">
        <v>4.1</v>
      </c>
      <c r="EK20">
        <v>1.91</v>
      </c>
      <c r="EL20">
        <v>1.95</v>
      </c>
      <c r="EM20">
        <v>2.16</v>
      </c>
      <c r="EN20">
        <v>2.78</v>
      </c>
      <c r="EO20">
        <v>2.87</v>
      </c>
      <c r="EP20">
        <v>2.41</v>
      </c>
      <c r="EQ20">
        <v>2.53</v>
      </c>
      <c r="ER20">
        <v>2.6</v>
      </c>
      <c r="ES20">
        <v>2.63</v>
      </c>
      <c r="ET20">
        <v>2.75</v>
      </c>
      <c r="EU20">
        <v>0</v>
      </c>
      <c r="EV20">
        <v>2</v>
      </c>
      <c r="EW20">
        <v>3</v>
      </c>
      <c r="EX20">
        <v>3</v>
      </c>
      <c r="EY20">
        <v>3</v>
      </c>
      <c r="EZ20">
        <v>4</v>
      </c>
      <c r="FA20">
        <v>5</v>
      </c>
      <c r="FB20">
        <v>5</v>
      </c>
      <c r="FC20">
        <v>6</v>
      </c>
      <c r="FD20">
        <v>7</v>
      </c>
      <c r="FE20">
        <v>1</v>
      </c>
      <c r="FF20">
        <v>24</v>
      </c>
      <c r="FG20">
        <v>35</v>
      </c>
      <c r="FH20">
        <v>40</v>
      </c>
      <c r="FI20">
        <v>43</v>
      </c>
      <c r="FJ20">
        <v>76</v>
      </c>
      <c r="FK20">
        <v>97</v>
      </c>
      <c r="FL20">
        <v>113</v>
      </c>
      <c r="FM20">
        <v>145</v>
      </c>
      <c r="FN20">
        <v>196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1</v>
      </c>
      <c r="FU20">
        <v>0</v>
      </c>
      <c r="FV20">
        <v>1</v>
      </c>
      <c r="FW20">
        <v>1</v>
      </c>
      <c r="FX20">
        <v>1</v>
      </c>
      <c r="FY20">
        <v>2</v>
      </c>
      <c r="FZ20">
        <v>2</v>
      </c>
      <c r="GA20">
        <v>3</v>
      </c>
      <c r="GB20">
        <v>2</v>
      </c>
      <c r="GC20">
        <v>2</v>
      </c>
      <c r="GD20">
        <v>3</v>
      </c>
      <c r="GE20">
        <v>4</v>
      </c>
      <c r="GF20">
        <v>4</v>
      </c>
      <c r="GG20">
        <v>4</v>
      </c>
      <c r="GH20">
        <v>4</v>
      </c>
      <c r="GI20">
        <v>0</v>
      </c>
      <c r="GJ20">
        <v>0</v>
      </c>
      <c r="GK20">
        <v>1</v>
      </c>
      <c r="GL20">
        <v>1</v>
      </c>
      <c r="GM20">
        <v>1</v>
      </c>
      <c r="GN20">
        <v>2</v>
      </c>
      <c r="GO20">
        <v>3</v>
      </c>
      <c r="GP20">
        <v>4</v>
      </c>
      <c r="GQ20">
        <v>4</v>
      </c>
      <c r="GR20">
        <v>5</v>
      </c>
      <c r="GS20" t="s">
        <v>292</v>
      </c>
      <c r="GT20" t="s">
        <v>295</v>
      </c>
      <c r="GU20" t="s">
        <v>296</v>
      </c>
      <c r="GV20" t="s">
        <v>225</v>
      </c>
      <c r="GW20" t="s">
        <v>277</v>
      </c>
      <c r="GX20" t="s">
        <v>218</v>
      </c>
    </row>
    <row r="21" spans="1:206" ht="12.75">
      <c r="A21">
        <v>55850</v>
      </c>
      <c r="B21" t="s">
        <v>206</v>
      </c>
      <c r="C21" t="s">
        <v>207</v>
      </c>
      <c r="D21">
        <v>2</v>
      </c>
      <c r="E21">
        <v>7</v>
      </c>
      <c r="F21">
        <v>57281179</v>
      </c>
      <c r="G21">
        <v>2100</v>
      </c>
      <c r="H21" t="s">
        <v>271</v>
      </c>
      <c r="I21">
        <v>20050713</v>
      </c>
      <c r="J21" t="s">
        <v>297</v>
      </c>
      <c r="K21" t="s">
        <v>210</v>
      </c>
      <c r="L21" t="s">
        <v>273</v>
      </c>
      <c r="M21">
        <v>350</v>
      </c>
      <c r="N21">
        <v>3.54</v>
      </c>
      <c r="O21">
        <v>32.8</v>
      </c>
      <c r="P21">
        <v>61.4</v>
      </c>
      <c r="Q21">
        <v>1.3</v>
      </c>
      <c r="R21">
        <v>-0.7778</v>
      </c>
      <c r="S21">
        <v>-1.4049</v>
      </c>
      <c r="T21">
        <v>1601</v>
      </c>
      <c r="U21">
        <v>20</v>
      </c>
      <c r="V21">
        <v>99</v>
      </c>
      <c r="W21">
        <v>40</v>
      </c>
      <c r="X21">
        <v>110</v>
      </c>
      <c r="Y21">
        <v>29</v>
      </c>
      <c r="Z21">
        <v>71.4</v>
      </c>
      <c r="AA21">
        <v>2</v>
      </c>
      <c r="AB21">
        <v>7.3</v>
      </c>
      <c r="AC21" t="s">
        <v>213</v>
      </c>
      <c r="AD21">
        <v>2602</v>
      </c>
      <c r="AE21">
        <v>24.4</v>
      </c>
      <c r="AF21">
        <v>95.1</v>
      </c>
      <c r="AG21">
        <v>40</v>
      </c>
      <c r="AH21">
        <v>109.9</v>
      </c>
      <c r="AI21">
        <v>28.7</v>
      </c>
      <c r="AJ21">
        <v>68.2</v>
      </c>
      <c r="AK21">
        <v>1.82</v>
      </c>
      <c r="AL21">
        <v>-2.5</v>
      </c>
      <c r="AM21" t="s">
        <v>213</v>
      </c>
      <c r="AN21" t="s">
        <v>214</v>
      </c>
      <c r="AO21">
        <v>449</v>
      </c>
      <c r="AP21">
        <v>199.8</v>
      </c>
      <c r="AQ21">
        <v>0.9</v>
      </c>
      <c r="AR21">
        <v>677</v>
      </c>
      <c r="AS21">
        <v>648</v>
      </c>
      <c r="AT21" t="s">
        <v>213</v>
      </c>
      <c r="AU21" t="s">
        <v>213</v>
      </c>
      <c r="AV21" t="s">
        <v>215</v>
      </c>
      <c r="AW21" t="s">
        <v>213</v>
      </c>
      <c r="AX21" t="s">
        <v>216</v>
      </c>
      <c r="AY21">
        <v>807</v>
      </c>
      <c r="AZ21">
        <v>305</v>
      </c>
      <c r="BA21">
        <v>1.3</v>
      </c>
      <c r="BB21">
        <v>580</v>
      </c>
      <c r="BC21">
        <v>585</v>
      </c>
      <c r="BD21" t="s">
        <v>213</v>
      </c>
      <c r="BE21" t="s">
        <v>213</v>
      </c>
      <c r="BF21" t="s">
        <v>215</v>
      </c>
      <c r="BG21" t="s">
        <v>213</v>
      </c>
      <c r="BH21" t="s">
        <v>216</v>
      </c>
      <c r="BI21">
        <v>58.4</v>
      </c>
      <c r="BJ21">
        <v>92</v>
      </c>
      <c r="BK21">
        <v>20.3</v>
      </c>
      <c r="BL21">
        <v>80.3</v>
      </c>
      <c r="BM21">
        <v>31.4</v>
      </c>
      <c r="BN21">
        <v>84.3</v>
      </c>
      <c r="BO21">
        <v>63.9</v>
      </c>
      <c r="BP21">
        <v>80.5</v>
      </c>
      <c r="BQ21">
        <v>64.3</v>
      </c>
      <c r="BR21">
        <v>48.8</v>
      </c>
      <c r="BS21">
        <v>43.4</v>
      </c>
      <c r="BT21">
        <v>96.8</v>
      </c>
      <c r="BU21" t="s">
        <v>217</v>
      </c>
      <c r="BV21" t="s">
        <v>217</v>
      </c>
      <c r="BW21">
        <v>63.7</v>
      </c>
      <c r="BX21">
        <v>63.7</v>
      </c>
      <c r="BY21">
        <v>61.4</v>
      </c>
      <c r="BZ21">
        <v>0.7</v>
      </c>
      <c r="CA21">
        <v>0.5</v>
      </c>
      <c r="CB21">
        <v>0.8</v>
      </c>
      <c r="CC21">
        <v>1.5</v>
      </c>
      <c r="CD21">
        <v>1.8</v>
      </c>
      <c r="CE21">
        <v>1.8</v>
      </c>
      <c r="CF21">
        <v>0.7</v>
      </c>
      <c r="CG21">
        <v>1.9</v>
      </c>
      <c r="CH21">
        <v>2.2</v>
      </c>
      <c r="CI21">
        <v>1</v>
      </c>
      <c r="CJ21">
        <v>1.7</v>
      </c>
      <c r="CK21">
        <v>1.1</v>
      </c>
      <c r="CL21" t="s">
        <v>218</v>
      </c>
      <c r="CM21" t="s">
        <v>218</v>
      </c>
      <c r="CN21">
        <v>1.31</v>
      </c>
      <c r="CO21">
        <v>1.31</v>
      </c>
      <c r="CP21">
        <v>1.3</v>
      </c>
      <c r="CQ21" t="s">
        <v>213</v>
      </c>
      <c r="CR21" t="s">
        <v>213</v>
      </c>
      <c r="CS21" t="s">
        <v>213</v>
      </c>
      <c r="CT21" t="s">
        <v>213</v>
      </c>
      <c r="CU21" t="s">
        <v>213</v>
      </c>
      <c r="CV21" t="s">
        <v>213</v>
      </c>
      <c r="CW21" t="s">
        <v>213</v>
      </c>
      <c r="CX21" t="s">
        <v>213</v>
      </c>
      <c r="CY21" t="s">
        <v>213</v>
      </c>
      <c r="CZ21" t="s">
        <v>213</v>
      </c>
      <c r="DA21" t="s">
        <v>213</v>
      </c>
      <c r="DB21" t="s">
        <v>213</v>
      </c>
      <c r="DC21" t="s">
        <v>219</v>
      </c>
      <c r="DD21" t="s">
        <v>219</v>
      </c>
      <c r="DE21" t="s">
        <v>213</v>
      </c>
      <c r="DF21">
        <v>32.8</v>
      </c>
      <c r="DG21">
        <v>16.41</v>
      </c>
      <c r="DH21">
        <v>17.2</v>
      </c>
      <c r="DI21">
        <v>18.21</v>
      </c>
      <c r="DJ21">
        <v>19.3</v>
      </c>
      <c r="DK21">
        <v>20.41</v>
      </c>
      <c r="DL21">
        <v>20.33</v>
      </c>
      <c r="DM21">
        <v>21.31</v>
      </c>
      <c r="DN21">
        <v>22.62</v>
      </c>
      <c r="DO21">
        <v>25.37</v>
      </c>
      <c r="DP21">
        <v>27.03</v>
      </c>
      <c r="DQ21">
        <v>0.2</v>
      </c>
      <c r="DR21">
        <v>1.1</v>
      </c>
      <c r="DS21">
        <v>1.9</v>
      </c>
      <c r="DT21">
        <v>2.7</v>
      </c>
      <c r="DU21">
        <v>3.4</v>
      </c>
      <c r="DV21">
        <v>3.7</v>
      </c>
      <c r="DW21">
        <v>4.1</v>
      </c>
      <c r="DX21">
        <v>4.6</v>
      </c>
      <c r="DY21">
        <v>5</v>
      </c>
      <c r="DZ21">
        <v>5.4</v>
      </c>
      <c r="EA21">
        <v>11.13</v>
      </c>
      <c r="EB21">
        <v>10.68</v>
      </c>
      <c r="EC21">
        <v>9.93</v>
      </c>
      <c r="ED21">
        <v>9.35</v>
      </c>
      <c r="EE21">
        <v>8.79</v>
      </c>
      <c r="EF21">
        <v>8.17</v>
      </c>
      <c r="EG21">
        <v>7.35</v>
      </c>
      <c r="EH21">
        <v>6.43</v>
      </c>
      <c r="EI21">
        <v>5.56</v>
      </c>
      <c r="EJ21">
        <v>4.67</v>
      </c>
      <c r="EK21">
        <v>1.73</v>
      </c>
      <c r="EL21">
        <v>1.84</v>
      </c>
      <c r="EM21">
        <v>2.13</v>
      </c>
      <c r="EN21">
        <v>2.39</v>
      </c>
      <c r="EO21">
        <v>2.42</v>
      </c>
      <c r="EP21">
        <v>2.45</v>
      </c>
      <c r="EQ21">
        <v>2.73</v>
      </c>
      <c r="ER21">
        <v>3.1</v>
      </c>
      <c r="ES21">
        <v>2.81</v>
      </c>
      <c r="ET21">
        <v>3.05</v>
      </c>
      <c r="EU21" t="s">
        <v>220</v>
      </c>
      <c r="EV21">
        <v>1</v>
      </c>
      <c r="EW21">
        <v>1</v>
      </c>
      <c r="EX21">
        <v>2</v>
      </c>
      <c r="EY21">
        <v>2</v>
      </c>
      <c r="EZ21">
        <v>2</v>
      </c>
      <c r="FA21">
        <v>2</v>
      </c>
      <c r="FB21">
        <v>4</v>
      </c>
      <c r="FC21">
        <v>3</v>
      </c>
      <c r="FD21">
        <v>4</v>
      </c>
      <c r="FE21">
        <v>2</v>
      </c>
      <c r="FF21">
        <v>26</v>
      </c>
      <c r="FG21">
        <v>39</v>
      </c>
      <c r="FH21">
        <v>47</v>
      </c>
      <c r="FI21">
        <v>50</v>
      </c>
      <c r="FJ21">
        <v>72</v>
      </c>
      <c r="FK21">
        <v>85</v>
      </c>
      <c r="FL21">
        <v>97</v>
      </c>
      <c r="FM21">
        <v>124</v>
      </c>
      <c r="FN21">
        <v>176</v>
      </c>
      <c r="FO21" t="s">
        <v>220</v>
      </c>
      <c r="FP21" t="s">
        <v>220</v>
      </c>
      <c r="FQ21" t="s">
        <v>220</v>
      </c>
      <c r="FR21" t="s">
        <v>220</v>
      </c>
      <c r="FS21" t="s">
        <v>220</v>
      </c>
      <c r="FT21">
        <v>1</v>
      </c>
      <c r="FU21">
        <v>1</v>
      </c>
      <c r="FV21">
        <v>2</v>
      </c>
      <c r="FW21" t="s">
        <v>220</v>
      </c>
      <c r="FX21" t="s">
        <v>220</v>
      </c>
      <c r="FY21">
        <v>1</v>
      </c>
      <c r="FZ21" t="s">
        <v>220</v>
      </c>
      <c r="GA21">
        <v>1</v>
      </c>
      <c r="GB21" t="s">
        <v>220</v>
      </c>
      <c r="GC21" t="s">
        <v>220</v>
      </c>
      <c r="GD21">
        <v>1</v>
      </c>
      <c r="GE21">
        <v>2</v>
      </c>
      <c r="GF21">
        <v>1</v>
      </c>
      <c r="GG21">
        <v>1</v>
      </c>
      <c r="GH21">
        <v>2</v>
      </c>
      <c r="GI21" t="s">
        <v>220</v>
      </c>
      <c r="GJ21" t="s">
        <v>220</v>
      </c>
      <c r="GK21" t="s">
        <v>220</v>
      </c>
      <c r="GL21" t="s">
        <v>220</v>
      </c>
      <c r="GM21" t="s">
        <v>220</v>
      </c>
      <c r="GN21">
        <v>1</v>
      </c>
      <c r="GO21">
        <v>2</v>
      </c>
      <c r="GP21">
        <v>3</v>
      </c>
      <c r="GQ21">
        <v>3</v>
      </c>
      <c r="GR21">
        <v>4</v>
      </c>
      <c r="GS21" t="s">
        <v>292</v>
      </c>
      <c r="GT21" t="s">
        <v>298</v>
      </c>
      <c r="GU21" t="s">
        <v>296</v>
      </c>
      <c r="GV21" t="s">
        <v>225</v>
      </c>
      <c r="GW21" t="s">
        <v>277</v>
      </c>
      <c r="GX21" t="s">
        <v>218</v>
      </c>
    </row>
    <row r="22" spans="1:206" ht="12.75">
      <c r="A22">
        <v>56361</v>
      </c>
      <c r="B22" t="s">
        <v>240</v>
      </c>
      <c r="C22" t="s">
        <v>264</v>
      </c>
      <c r="D22">
        <v>1</v>
      </c>
      <c r="E22">
        <v>8</v>
      </c>
      <c r="F22">
        <v>57339276</v>
      </c>
      <c r="G22">
        <v>0</v>
      </c>
      <c r="H22" t="s">
        <v>271</v>
      </c>
      <c r="I22">
        <v>20050715</v>
      </c>
      <c r="J22" t="s">
        <v>299</v>
      </c>
      <c r="K22" t="s">
        <v>210</v>
      </c>
      <c r="L22" t="s">
        <v>273</v>
      </c>
      <c r="M22">
        <v>350</v>
      </c>
      <c r="N22">
        <v>3.42</v>
      </c>
      <c r="O22">
        <v>40.3</v>
      </c>
      <c r="P22">
        <v>68.1</v>
      </c>
      <c r="Q22">
        <v>2.7</v>
      </c>
      <c r="R22">
        <v>1.2391</v>
      </c>
      <c r="S22">
        <v>1.4479</v>
      </c>
      <c r="T22">
        <v>1600</v>
      </c>
      <c r="U22">
        <v>20</v>
      </c>
      <c r="V22">
        <v>99</v>
      </c>
      <c r="W22">
        <v>40</v>
      </c>
      <c r="X22">
        <v>109.3</v>
      </c>
      <c r="Y22">
        <v>30</v>
      </c>
      <c r="Z22">
        <v>68</v>
      </c>
      <c r="AA22">
        <v>1.61</v>
      </c>
      <c r="AB22">
        <v>7</v>
      </c>
      <c r="AC22" t="s">
        <v>213</v>
      </c>
      <c r="AD22">
        <v>2611</v>
      </c>
      <c r="AE22">
        <v>38.5</v>
      </c>
      <c r="AF22">
        <v>98.1</v>
      </c>
      <c r="AG22">
        <v>39.9</v>
      </c>
      <c r="AH22">
        <v>111.6</v>
      </c>
      <c r="AI22">
        <v>28.4</v>
      </c>
      <c r="AJ22">
        <v>68.1</v>
      </c>
      <c r="AK22">
        <v>3.86</v>
      </c>
      <c r="AL22">
        <v>2.2</v>
      </c>
      <c r="AM22" t="s">
        <v>213</v>
      </c>
      <c r="AN22" t="s">
        <v>214</v>
      </c>
      <c r="AO22">
        <v>429</v>
      </c>
      <c r="AP22">
        <v>208.6</v>
      </c>
      <c r="AQ22">
        <v>0.5</v>
      </c>
      <c r="AR22">
        <v>561.4</v>
      </c>
      <c r="AS22">
        <v>620.3</v>
      </c>
      <c r="AT22" t="s">
        <v>213</v>
      </c>
      <c r="AU22" t="s">
        <v>213</v>
      </c>
      <c r="AV22" t="s">
        <v>215</v>
      </c>
      <c r="AW22" t="s">
        <v>213</v>
      </c>
      <c r="AX22" t="s">
        <v>216</v>
      </c>
      <c r="AY22">
        <v>802</v>
      </c>
      <c r="AZ22">
        <v>306.4</v>
      </c>
      <c r="BA22">
        <v>1.2</v>
      </c>
      <c r="BB22">
        <v>508.1</v>
      </c>
      <c r="BC22">
        <v>635.3</v>
      </c>
      <c r="BD22" t="s">
        <v>213</v>
      </c>
      <c r="BE22" t="s">
        <v>213</v>
      </c>
      <c r="BF22" t="s">
        <v>215</v>
      </c>
      <c r="BG22" t="s">
        <v>213</v>
      </c>
      <c r="BH22" t="s">
        <v>216</v>
      </c>
      <c r="BI22">
        <v>57.2</v>
      </c>
      <c r="BJ22">
        <v>78.4</v>
      </c>
      <c r="BK22">
        <v>51.6</v>
      </c>
      <c r="BL22">
        <v>70.9</v>
      </c>
      <c r="BM22">
        <v>49.3</v>
      </c>
      <c r="BN22">
        <v>78.2</v>
      </c>
      <c r="BO22">
        <v>65</v>
      </c>
      <c r="BP22">
        <v>117.3</v>
      </c>
      <c r="BQ22">
        <v>101.9</v>
      </c>
      <c r="BR22">
        <v>68.1</v>
      </c>
      <c r="BS22">
        <v>63.8</v>
      </c>
      <c r="BT22">
        <v>75.1</v>
      </c>
      <c r="BU22" t="s">
        <v>300</v>
      </c>
      <c r="BV22" t="s">
        <v>301</v>
      </c>
      <c r="BW22">
        <v>73.07</v>
      </c>
      <c r="BX22">
        <v>65.76</v>
      </c>
      <c r="BY22">
        <v>68.1</v>
      </c>
      <c r="BZ22">
        <v>2.4</v>
      </c>
      <c r="CA22">
        <v>2.7</v>
      </c>
      <c r="CB22">
        <v>3.2</v>
      </c>
      <c r="CC22">
        <v>2.1</v>
      </c>
      <c r="CD22">
        <v>2.2</v>
      </c>
      <c r="CE22">
        <v>1.7</v>
      </c>
      <c r="CF22">
        <v>2.9</v>
      </c>
      <c r="CG22">
        <v>1.8</v>
      </c>
      <c r="CH22">
        <v>4.1</v>
      </c>
      <c r="CI22">
        <v>2.4</v>
      </c>
      <c r="CJ22">
        <v>2.3</v>
      </c>
      <c r="CK22">
        <v>3</v>
      </c>
      <c r="CL22" t="s">
        <v>218</v>
      </c>
      <c r="CM22" t="s">
        <v>218</v>
      </c>
      <c r="CN22">
        <v>2.57</v>
      </c>
      <c r="CO22">
        <v>2.57</v>
      </c>
      <c r="CP22">
        <v>2.7</v>
      </c>
      <c r="CQ22" t="s">
        <v>213</v>
      </c>
      <c r="CR22" t="s">
        <v>213</v>
      </c>
      <c r="CS22" t="s">
        <v>213</v>
      </c>
      <c r="CT22" t="s">
        <v>213</v>
      </c>
      <c r="CU22" t="s">
        <v>213</v>
      </c>
      <c r="CV22" t="s">
        <v>213</v>
      </c>
      <c r="CW22" t="s">
        <v>213</v>
      </c>
      <c r="CX22" t="s">
        <v>213</v>
      </c>
      <c r="CY22" t="s">
        <v>213</v>
      </c>
      <c r="CZ22" t="s">
        <v>213</v>
      </c>
      <c r="DA22" t="s">
        <v>213</v>
      </c>
      <c r="DB22" t="s">
        <v>213</v>
      </c>
      <c r="DC22" t="s">
        <v>219</v>
      </c>
      <c r="DD22" t="s">
        <v>219</v>
      </c>
      <c r="DE22" t="s">
        <v>213</v>
      </c>
      <c r="DF22">
        <v>40.3</v>
      </c>
      <c r="DG22">
        <v>15.8</v>
      </c>
      <c r="DH22">
        <v>16.24</v>
      </c>
      <c r="DI22">
        <v>16.9</v>
      </c>
      <c r="DJ22">
        <v>15.56</v>
      </c>
      <c r="DK22">
        <v>16.66</v>
      </c>
      <c r="DL22">
        <v>17.72</v>
      </c>
      <c r="DM22">
        <v>18.42</v>
      </c>
      <c r="DN22">
        <v>19.13</v>
      </c>
      <c r="DO22">
        <v>18.4</v>
      </c>
      <c r="DP22">
        <v>18.94</v>
      </c>
      <c r="DQ22">
        <v>0</v>
      </c>
      <c r="DR22">
        <v>1.2</v>
      </c>
      <c r="DS22">
        <v>2.1</v>
      </c>
      <c r="DT22">
        <v>3</v>
      </c>
      <c r="DU22">
        <v>3.3</v>
      </c>
      <c r="DV22">
        <v>3.5</v>
      </c>
      <c r="DW22">
        <v>3.8</v>
      </c>
      <c r="DX22">
        <v>4.2</v>
      </c>
      <c r="DY22">
        <v>4.6</v>
      </c>
      <c r="DZ22">
        <v>5.1</v>
      </c>
      <c r="EA22">
        <v>6.8</v>
      </c>
      <c r="EB22">
        <v>5.9</v>
      </c>
      <c r="EC22">
        <v>5</v>
      </c>
      <c r="ED22">
        <v>5.6</v>
      </c>
      <c r="EE22">
        <v>5.2</v>
      </c>
      <c r="EF22">
        <v>4.4</v>
      </c>
      <c r="EG22">
        <v>3.2</v>
      </c>
      <c r="EH22">
        <v>2.3</v>
      </c>
      <c r="EI22">
        <v>2.2</v>
      </c>
      <c r="EJ22">
        <v>2.2</v>
      </c>
      <c r="EK22">
        <v>2.5</v>
      </c>
      <c r="EL22">
        <v>3.2</v>
      </c>
      <c r="EM22">
        <v>2.9</v>
      </c>
      <c r="EN22">
        <v>2.9</v>
      </c>
      <c r="EO22">
        <v>3.1</v>
      </c>
      <c r="EP22">
        <v>2.74</v>
      </c>
      <c r="EQ22">
        <v>3.1</v>
      </c>
      <c r="ER22">
        <v>3.2</v>
      </c>
      <c r="ES22">
        <v>5.15</v>
      </c>
      <c r="ET22">
        <v>3.4</v>
      </c>
      <c r="EU22">
        <v>0</v>
      </c>
      <c r="EV22">
        <v>3</v>
      </c>
      <c r="EW22">
        <v>3</v>
      </c>
      <c r="EX22">
        <v>3</v>
      </c>
      <c r="EY22">
        <v>3</v>
      </c>
      <c r="EZ22">
        <v>4</v>
      </c>
      <c r="FA22">
        <v>5</v>
      </c>
      <c r="FB22">
        <v>6</v>
      </c>
      <c r="FC22">
        <v>6</v>
      </c>
      <c r="FD22">
        <v>8</v>
      </c>
      <c r="FE22">
        <v>1</v>
      </c>
      <c r="FF22">
        <v>28</v>
      </c>
      <c r="FG22">
        <v>40</v>
      </c>
      <c r="FH22">
        <v>48</v>
      </c>
      <c r="FI22">
        <v>53</v>
      </c>
      <c r="FJ22">
        <v>89</v>
      </c>
      <c r="FK22">
        <v>107</v>
      </c>
      <c r="FL22">
        <v>141</v>
      </c>
      <c r="FM22">
        <v>180</v>
      </c>
      <c r="FN22">
        <v>222</v>
      </c>
      <c r="FO22">
        <v>1</v>
      </c>
      <c r="FP22">
        <v>1</v>
      </c>
      <c r="FQ22">
        <v>1</v>
      </c>
      <c r="FR22">
        <v>0</v>
      </c>
      <c r="FS22">
        <v>1</v>
      </c>
      <c r="FT22">
        <v>2</v>
      </c>
      <c r="FU22">
        <v>2</v>
      </c>
      <c r="FV22">
        <v>1</v>
      </c>
      <c r="FW22">
        <v>4</v>
      </c>
      <c r="FX22">
        <v>3</v>
      </c>
      <c r="FY22">
        <v>3</v>
      </c>
      <c r="FZ22">
        <v>2</v>
      </c>
      <c r="GA22">
        <v>2</v>
      </c>
      <c r="GB22">
        <v>2</v>
      </c>
      <c r="GC22">
        <v>2</v>
      </c>
      <c r="GD22">
        <v>3</v>
      </c>
      <c r="GE22">
        <v>3</v>
      </c>
      <c r="GF22">
        <v>4</v>
      </c>
      <c r="GG22">
        <v>4</v>
      </c>
      <c r="GH22">
        <v>4</v>
      </c>
      <c r="GI22">
        <v>0</v>
      </c>
      <c r="GJ22">
        <v>1</v>
      </c>
      <c r="GK22">
        <v>0</v>
      </c>
      <c r="GL22">
        <v>0</v>
      </c>
      <c r="GM22">
        <v>0</v>
      </c>
      <c r="GN22">
        <v>3</v>
      </c>
      <c r="GO22">
        <v>4</v>
      </c>
      <c r="GP22">
        <v>6</v>
      </c>
      <c r="GQ22">
        <v>6</v>
      </c>
      <c r="GR22">
        <v>7</v>
      </c>
      <c r="GS22" t="s">
        <v>274</v>
      </c>
      <c r="GT22">
        <v>52</v>
      </c>
      <c r="GU22" t="s">
        <v>276</v>
      </c>
      <c r="GV22" t="s">
        <v>225</v>
      </c>
      <c r="GW22" t="s">
        <v>277</v>
      </c>
      <c r="GX22" t="s">
        <v>218</v>
      </c>
    </row>
    <row r="23" spans="1:206" ht="12.75">
      <c r="A23">
        <v>55842</v>
      </c>
      <c r="B23" t="s">
        <v>226</v>
      </c>
      <c r="C23" t="s">
        <v>270</v>
      </c>
      <c r="D23">
        <v>1</v>
      </c>
      <c r="E23">
        <v>13</v>
      </c>
      <c r="F23">
        <v>57281180</v>
      </c>
      <c r="G23">
        <v>1500</v>
      </c>
      <c r="H23" t="s">
        <v>302</v>
      </c>
      <c r="I23">
        <v>20050717</v>
      </c>
      <c r="J23" t="s">
        <v>303</v>
      </c>
      <c r="K23" t="s">
        <v>210</v>
      </c>
      <c r="L23" t="s">
        <v>273</v>
      </c>
      <c r="M23">
        <v>350</v>
      </c>
      <c r="N23">
        <v>3.28</v>
      </c>
      <c r="O23">
        <v>30.8</v>
      </c>
      <c r="P23">
        <v>79.7</v>
      </c>
      <c r="Q23">
        <v>2.2</v>
      </c>
      <c r="R23">
        <v>-2.2222</v>
      </c>
      <c r="S23">
        <v>-0.9935</v>
      </c>
      <c r="T23">
        <v>1600</v>
      </c>
      <c r="U23">
        <v>20</v>
      </c>
      <c r="V23">
        <v>99</v>
      </c>
      <c r="W23">
        <v>40</v>
      </c>
      <c r="X23">
        <v>110</v>
      </c>
      <c r="Y23">
        <v>28.9</v>
      </c>
      <c r="Z23">
        <v>68.3</v>
      </c>
      <c r="AA23">
        <v>1.5</v>
      </c>
      <c r="AB23">
        <v>7</v>
      </c>
      <c r="AC23" t="s">
        <v>213</v>
      </c>
      <c r="AD23">
        <v>2588</v>
      </c>
      <c r="AE23">
        <v>18</v>
      </c>
      <c r="AF23">
        <v>97.9</v>
      </c>
      <c r="AG23">
        <v>40</v>
      </c>
      <c r="AH23">
        <v>110.1</v>
      </c>
      <c r="AI23">
        <v>30.1</v>
      </c>
      <c r="AJ23">
        <v>68.1</v>
      </c>
      <c r="AK23">
        <v>2.37</v>
      </c>
      <c r="AL23">
        <v>-2.9</v>
      </c>
      <c r="AM23" t="s">
        <v>213</v>
      </c>
      <c r="AN23" t="s">
        <v>214</v>
      </c>
      <c r="AO23">
        <v>439</v>
      </c>
      <c r="AP23">
        <v>96</v>
      </c>
      <c r="AQ23">
        <v>0.4</v>
      </c>
      <c r="AR23">
        <v>682.6</v>
      </c>
      <c r="AS23">
        <v>644.7</v>
      </c>
      <c r="AT23" t="s">
        <v>213</v>
      </c>
      <c r="AU23" t="s">
        <v>213</v>
      </c>
      <c r="AV23" t="s">
        <v>215</v>
      </c>
      <c r="AW23" t="s">
        <v>213</v>
      </c>
      <c r="AX23" t="s">
        <v>216</v>
      </c>
      <c r="AY23">
        <v>778</v>
      </c>
      <c r="AZ23">
        <v>211.1</v>
      </c>
      <c r="BA23">
        <v>1.2</v>
      </c>
      <c r="BB23">
        <v>269.4</v>
      </c>
      <c r="BC23">
        <v>29.2</v>
      </c>
      <c r="BD23" t="s">
        <v>213</v>
      </c>
      <c r="BE23" t="s">
        <v>213</v>
      </c>
      <c r="BF23" t="s">
        <v>215</v>
      </c>
      <c r="BG23" t="s">
        <v>213</v>
      </c>
      <c r="BH23" t="s">
        <v>216</v>
      </c>
      <c r="BI23">
        <v>47.9</v>
      </c>
      <c r="BJ23">
        <v>56.2</v>
      </c>
      <c r="BK23">
        <v>60.9</v>
      </c>
      <c r="BL23">
        <v>82.9</v>
      </c>
      <c r="BM23">
        <v>25.2</v>
      </c>
      <c r="BN23">
        <v>120.1</v>
      </c>
      <c r="BO23">
        <v>48.2</v>
      </c>
      <c r="BP23">
        <v>133.9</v>
      </c>
      <c r="BQ23">
        <v>55.9</v>
      </c>
      <c r="BR23">
        <v>64.9</v>
      </c>
      <c r="BS23">
        <v>46</v>
      </c>
      <c r="BT23">
        <v>120.4</v>
      </c>
      <c r="BU23" t="s">
        <v>217</v>
      </c>
      <c r="BV23" t="s">
        <v>217</v>
      </c>
      <c r="BW23">
        <v>71.88</v>
      </c>
      <c r="BX23">
        <v>71.88</v>
      </c>
      <c r="BY23">
        <v>79.7</v>
      </c>
      <c r="BZ23">
        <v>2</v>
      </c>
      <c r="CA23">
        <v>2</v>
      </c>
      <c r="CB23">
        <v>1.3</v>
      </c>
      <c r="CC23">
        <v>2.1</v>
      </c>
      <c r="CD23">
        <v>1.7</v>
      </c>
      <c r="CE23">
        <v>2.9</v>
      </c>
      <c r="CF23">
        <v>1.6</v>
      </c>
      <c r="CG23">
        <v>2</v>
      </c>
      <c r="CH23">
        <v>1.4</v>
      </c>
      <c r="CI23">
        <v>2.5</v>
      </c>
      <c r="CJ23">
        <v>1.7</v>
      </c>
      <c r="CK23">
        <v>1.8</v>
      </c>
      <c r="CL23" t="s">
        <v>218</v>
      </c>
      <c r="CM23" t="s">
        <v>218</v>
      </c>
      <c r="CN23">
        <v>1.92</v>
      </c>
      <c r="CO23">
        <v>1.92</v>
      </c>
      <c r="CP23">
        <v>2.2</v>
      </c>
      <c r="CQ23" t="s">
        <v>213</v>
      </c>
      <c r="CR23" t="s">
        <v>213</v>
      </c>
      <c r="CS23" t="s">
        <v>213</v>
      </c>
      <c r="CT23" t="s">
        <v>213</v>
      </c>
      <c r="CU23" t="s">
        <v>213</v>
      </c>
      <c r="CV23" t="s">
        <v>213</v>
      </c>
      <c r="CW23" t="s">
        <v>213</v>
      </c>
      <c r="CX23" t="s">
        <v>213</v>
      </c>
      <c r="CY23" t="s">
        <v>213</v>
      </c>
      <c r="CZ23" t="s">
        <v>213</v>
      </c>
      <c r="DA23" t="s">
        <v>213</v>
      </c>
      <c r="DB23" t="s">
        <v>213</v>
      </c>
      <c r="DC23" t="s">
        <v>219</v>
      </c>
      <c r="DD23" t="s">
        <v>219</v>
      </c>
      <c r="DE23" t="s">
        <v>213</v>
      </c>
      <c r="DF23">
        <v>30.8</v>
      </c>
      <c r="DG23">
        <v>14.87</v>
      </c>
      <c r="DH23">
        <v>16.1</v>
      </c>
      <c r="DI23">
        <v>16.48</v>
      </c>
      <c r="DJ23">
        <v>17.12</v>
      </c>
      <c r="DK23">
        <v>17.62</v>
      </c>
      <c r="DL23">
        <v>17.84</v>
      </c>
      <c r="DM23">
        <v>18.45</v>
      </c>
      <c r="DN23">
        <v>18.78</v>
      </c>
      <c r="DO23">
        <v>19.43</v>
      </c>
      <c r="DP23">
        <v>20.1</v>
      </c>
      <c r="DQ23">
        <v>0.2</v>
      </c>
      <c r="DR23">
        <v>1</v>
      </c>
      <c r="DS23">
        <v>1.6</v>
      </c>
      <c r="DT23">
        <v>2.4</v>
      </c>
      <c r="DU23">
        <v>3</v>
      </c>
      <c r="DV23">
        <v>3.3</v>
      </c>
      <c r="DW23">
        <v>3.8</v>
      </c>
      <c r="DX23">
        <v>4.3</v>
      </c>
      <c r="DY23">
        <v>4.8</v>
      </c>
      <c r="DZ23">
        <v>5.3</v>
      </c>
      <c r="EA23">
        <v>7.9</v>
      </c>
      <c r="EB23">
        <v>7.1</v>
      </c>
      <c r="EC23">
        <v>6.5</v>
      </c>
      <c r="ED23">
        <v>5.9</v>
      </c>
      <c r="EE23">
        <v>5.4</v>
      </c>
      <c r="EF23">
        <v>4.7</v>
      </c>
      <c r="EG23">
        <v>4</v>
      </c>
      <c r="EH23">
        <v>3.2</v>
      </c>
      <c r="EI23">
        <v>2.6</v>
      </c>
      <c r="EJ23">
        <v>2.5</v>
      </c>
      <c r="EK23">
        <v>1.17</v>
      </c>
      <c r="EL23">
        <v>1.2</v>
      </c>
      <c r="EM23">
        <v>1.45</v>
      </c>
      <c r="EN23">
        <v>1.6</v>
      </c>
      <c r="EO23">
        <v>1.64</v>
      </c>
      <c r="EP23">
        <v>1.72</v>
      </c>
      <c r="EQ23">
        <v>1.72</v>
      </c>
      <c r="ER23">
        <v>1.96</v>
      </c>
      <c r="ES23">
        <v>1.98</v>
      </c>
      <c r="ET23">
        <v>2.2</v>
      </c>
      <c r="EU23">
        <v>0</v>
      </c>
      <c r="EV23">
        <v>2</v>
      </c>
      <c r="EW23">
        <v>2</v>
      </c>
      <c r="EX23">
        <v>3</v>
      </c>
      <c r="EY23">
        <v>3</v>
      </c>
      <c r="EZ23">
        <v>3</v>
      </c>
      <c r="FA23">
        <v>4</v>
      </c>
      <c r="FB23">
        <v>5</v>
      </c>
      <c r="FC23">
        <v>6</v>
      </c>
      <c r="FD23">
        <v>7</v>
      </c>
      <c r="FE23">
        <v>1</v>
      </c>
      <c r="FF23">
        <v>25</v>
      </c>
      <c r="FG23">
        <v>33</v>
      </c>
      <c r="FH23">
        <v>38</v>
      </c>
      <c r="FI23">
        <v>41</v>
      </c>
      <c r="FJ23">
        <v>64</v>
      </c>
      <c r="FK23">
        <v>90</v>
      </c>
      <c r="FL23">
        <v>140</v>
      </c>
      <c r="FM23">
        <v>177</v>
      </c>
      <c r="FN23">
        <v>212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1</v>
      </c>
      <c r="FV23">
        <v>0</v>
      </c>
      <c r="FW23">
        <v>1</v>
      </c>
      <c r="FX23">
        <v>1</v>
      </c>
      <c r="FY23">
        <v>1</v>
      </c>
      <c r="FZ23">
        <v>1</v>
      </c>
      <c r="GA23">
        <v>1</v>
      </c>
      <c r="GB23">
        <v>1</v>
      </c>
      <c r="GC23">
        <v>1</v>
      </c>
      <c r="GD23">
        <v>1</v>
      </c>
      <c r="GE23">
        <v>1</v>
      </c>
      <c r="GF23">
        <v>1</v>
      </c>
      <c r="GG23">
        <v>1</v>
      </c>
      <c r="GH23">
        <v>1</v>
      </c>
      <c r="GI23">
        <v>0</v>
      </c>
      <c r="GJ23">
        <v>0</v>
      </c>
      <c r="GK23">
        <v>1</v>
      </c>
      <c r="GL23">
        <v>1</v>
      </c>
      <c r="GM23">
        <v>1</v>
      </c>
      <c r="GN23">
        <v>1</v>
      </c>
      <c r="GO23">
        <v>2</v>
      </c>
      <c r="GP23">
        <v>2</v>
      </c>
      <c r="GQ23">
        <v>3</v>
      </c>
      <c r="GR23">
        <v>3</v>
      </c>
      <c r="GS23" t="s">
        <v>304</v>
      </c>
      <c r="GT23" t="s">
        <v>305</v>
      </c>
      <c r="GU23" t="s">
        <v>306</v>
      </c>
      <c r="GV23" t="s">
        <v>225</v>
      </c>
      <c r="GW23" t="s">
        <v>277</v>
      </c>
      <c r="GX23" t="s">
        <v>218</v>
      </c>
    </row>
    <row r="24" spans="1:206" ht="12.75">
      <c r="A24">
        <v>55844</v>
      </c>
      <c r="B24" t="s">
        <v>226</v>
      </c>
      <c r="C24" t="s">
        <v>264</v>
      </c>
      <c r="D24">
        <v>2</v>
      </c>
      <c r="E24">
        <v>12</v>
      </c>
      <c r="F24">
        <v>57339274</v>
      </c>
      <c r="G24">
        <v>700</v>
      </c>
      <c r="H24" t="s">
        <v>271</v>
      </c>
      <c r="I24">
        <v>20050730</v>
      </c>
      <c r="J24" t="s">
        <v>307</v>
      </c>
      <c r="K24">
        <v>20061123</v>
      </c>
      <c r="L24" t="s">
        <v>273</v>
      </c>
      <c r="M24">
        <v>350</v>
      </c>
      <c r="N24">
        <v>3.48</v>
      </c>
      <c r="O24">
        <v>35.1</v>
      </c>
      <c r="P24">
        <v>46</v>
      </c>
      <c r="Q24">
        <v>2.1</v>
      </c>
      <c r="R24">
        <v>0.1087</v>
      </c>
      <c r="S24">
        <v>-0.8542</v>
      </c>
      <c r="T24">
        <v>1600</v>
      </c>
      <c r="U24">
        <v>20</v>
      </c>
      <c r="V24">
        <v>99</v>
      </c>
      <c r="W24">
        <v>40</v>
      </c>
      <c r="X24">
        <v>110</v>
      </c>
      <c r="Y24">
        <v>28.7</v>
      </c>
      <c r="Z24">
        <v>68.2</v>
      </c>
      <c r="AA24">
        <v>1.5</v>
      </c>
      <c r="AB24">
        <v>7</v>
      </c>
      <c r="AC24">
        <v>103.4</v>
      </c>
      <c r="AD24">
        <v>2592</v>
      </c>
      <c r="AE24">
        <v>16.8</v>
      </c>
      <c r="AF24">
        <v>97.5</v>
      </c>
      <c r="AG24">
        <v>40</v>
      </c>
      <c r="AH24">
        <v>110.1</v>
      </c>
      <c r="AI24">
        <v>29.8</v>
      </c>
      <c r="AJ24">
        <v>67.9</v>
      </c>
      <c r="AK24">
        <v>2.13</v>
      </c>
      <c r="AL24">
        <v>-4.2</v>
      </c>
      <c r="AM24">
        <v>104.6</v>
      </c>
      <c r="AN24" t="s">
        <v>214</v>
      </c>
      <c r="AO24">
        <v>442</v>
      </c>
      <c r="AP24">
        <v>107</v>
      </c>
      <c r="AQ24">
        <v>0.7</v>
      </c>
      <c r="AR24">
        <v>667.6</v>
      </c>
      <c r="AS24">
        <v>628.9</v>
      </c>
      <c r="AT24">
        <v>496</v>
      </c>
      <c r="AU24">
        <v>103.3</v>
      </c>
      <c r="AV24">
        <v>87.6</v>
      </c>
      <c r="AW24">
        <v>362.7</v>
      </c>
      <c r="AX24" t="s">
        <v>216</v>
      </c>
      <c r="AY24">
        <v>813</v>
      </c>
      <c r="AZ24">
        <v>213.5</v>
      </c>
      <c r="BA24">
        <v>1.3</v>
      </c>
      <c r="BB24">
        <v>615.2</v>
      </c>
      <c r="BC24">
        <v>631.2</v>
      </c>
      <c r="BD24">
        <v>460.4</v>
      </c>
      <c r="BE24">
        <v>100.4</v>
      </c>
      <c r="BF24">
        <v>118.8</v>
      </c>
      <c r="BG24">
        <v>456.2</v>
      </c>
      <c r="BH24" t="s">
        <v>216</v>
      </c>
      <c r="BI24">
        <v>60.3</v>
      </c>
      <c r="BJ24">
        <v>55</v>
      </c>
      <c r="BK24">
        <v>32.5</v>
      </c>
      <c r="BL24">
        <v>27.3</v>
      </c>
      <c r="BM24">
        <v>45.2</v>
      </c>
      <c r="BN24">
        <v>39.7</v>
      </c>
      <c r="BO24">
        <v>54.9</v>
      </c>
      <c r="BP24">
        <v>40.8</v>
      </c>
      <c r="BQ24">
        <v>73.9</v>
      </c>
      <c r="BR24">
        <v>50</v>
      </c>
      <c r="BS24">
        <v>30.7</v>
      </c>
      <c r="BT24">
        <v>41.8</v>
      </c>
      <c r="BU24" t="s">
        <v>217</v>
      </c>
      <c r="BV24" t="s">
        <v>217</v>
      </c>
      <c r="BW24">
        <v>46</v>
      </c>
      <c r="BX24">
        <v>46</v>
      </c>
      <c r="BY24">
        <v>46</v>
      </c>
      <c r="BZ24">
        <v>2.6</v>
      </c>
      <c r="CA24">
        <v>2.2</v>
      </c>
      <c r="CB24">
        <v>2</v>
      </c>
      <c r="CC24">
        <v>2</v>
      </c>
      <c r="CD24">
        <v>1.9</v>
      </c>
      <c r="CE24">
        <v>2</v>
      </c>
      <c r="CF24">
        <v>1.8</v>
      </c>
      <c r="CG24">
        <v>2.2</v>
      </c>
      <c r="CH24">
        <v>2.3</v>
      </c>
      <c r="CI24">
        <v>1.8</v>
      </c>
      <c r="CJ24">
        <v>2.6</v>
      </c>
      <c r="CK24">
        <v>1.4</v>
      </c>
      <c r="CL24" t="s">
        <v>218</v>
      </c>
      <c r="CM24" t="s">
        <v>218</v>
      </c>
      <c r="CN24">
        <v>2.07</v>
      </c>
      <c r="CO24">
        <v>2.07</v>
      </c>
      <c r="CP24">
        <v>2.1</v>
      </c>
      <c r="CQ24" t="s">
        <v>213</v>
      </c>
      <c r="CR24" t="s">
        <v>213</v>
      </c>
      <c r="CS24" t="s">
        <v>213</v>
      </c>
      <c r="CT24" t="s">
        <v>213</v>
      </c>
      <c r="CU24" t="s">
        <v>213</v>
      </c>
      <c r="CV24" t="s">
        <v>213</v>
      </c>
      <c r="CW24" t="s">
        <v>213</v>
      </c>
      <c r="CX24" t="s">
        <v>213</v>
      </c>
      <c r="CY24" t="s">
        <v>213</v>
      </c>
      <c r="CZ24" t="s">
        <v>213</v>
      </c>
      <c r="DA24" t="s">
        <v>213</v>
      </c>
      <c r="DB24" t="s">
        <v>213</v>
      </c>
      <c r="DC24" t="s">
        <v>219</v>
      </c>
      <c r="DD24" t="s">
        <v>219</v>
      </c>
      <c r="DE24" t="s">
        <v>213</v>
      </c>
      <c r="DF24">
        <v>35.1</v>
      </c>
      <c r="DG24">
        <v>15.63</v>
      </c>
      <c r="DH24">
        <v>16.16</v>
      </c>
      <c r="DI24">
        <v>16.8</v>
      </c>
      <c r="DJ24">
        <v>17.44</v>
      </c>
      <c r="DK24">
        <v>18.14</v>
      </c>
      <c r="DL24">
        <v>18.22</v>
      </c>
      <c r="DM24">
        <v>18.63</v>
      </c>
      <c r="DN24">
        <v>19.09</v>
      </c>
      <c r="DO24">
        <v>19.76</v>
      </c>
      <c r="DP24">
        <v>20.87</v>
      </c>
      <c r="DQ24">
        <v>0</v>
      </c>
      <c r="DR24">
        <v>0.9</v>
      </c>
      <c r="DS24">
        <v>1.7</v>
      </c>
      <c r="DT24">
        <v>2.6</v>
      </c>
      <c r="DU24">
        <v>3.2</v>
      </c>
      <c r="DV24">
        <v>3.6</v>
      </c>
      <c r="DW24">
        <v>4</v>
      </c>
      <c r="DX24">
        <v>4.6</v>
      </c>
      <c r="DY24">
        <v>5.1</v>
      </c>
      <c r="DZ24">
        <v>5.6</v>
      </c>
      <c r="EA24">
        <v>8.5</v>
      </c>
      <c r="EB24">
        <v>7.9</v>
      </c>
      <c r="EC24">
        <v>7.5</v>
      </c>
      <c r="ED24">
        <v>7</v>
      </c>
      <c r="EE24">
        <v>6.5</v>
      </c>
      <c r="EF24">
        <v>5.8</v>
      </c>
      <c r="EG24">
        <v>4.9</v>
      </c>
      <c r="EH24">
        <v>4.9</v>
      </c>
      <c r="EI24">
        <v>3.9</v>
      </c>
      <c r="EJ24">
        <v>3.6</v>
      </c>
      <c r="EK24">
        <v>1.93</v>
      </c>
      <c r="EL24">
        <v>1.95</v>
      </c>
      <c r="EM24">
        <v>2.12</v>
      </c>
      <c r="EN24">
        <v>2.16</v>
      </c>
      <c r="EO24">
        <v>2.29</v>
      </c>
      <c r="EP24">
        <v>2.44</v>
      </c>
      <c r="EQ24">
        <v>2.54</v>
      </c>
      <c r="ER24">
        <v>2.54</v>
      </c>
      <c r="ES24">
        <v>2.56</v>
      </c>
      <c r="ET24">
        <v>2.75</v>
      </c>
      <c r="EU24">
        <v>0</v>
      </c>
      <c r="EV24">
        <v>2</v>
      </c>
      <c r="EW24">
        <v>3</v>
      </c>
      <c r="EX24">
        <v>3</v>
      </c>
      <c r="EY24">
        <v>3</v>
      </c>
      <c r="EZ24">
        <v>4</v>
      </c>
      <c r="FA24">
        <v>4</v>
      </c>
      <c r="FB24">
        <v>5</v>
      </c>
      <c r="FC24">
        <v>5</v>
      </c>
      <c r="FD24">
        <v>6</v>
      </c>
      <c r="FE24">
        <v>1</v>
      </c>
      <c r="FF24">
        <v>24</v>
      </c>
      <c r="FG24">
        <v>34</v>
      </c>
      <c r="FH24">
        <v>38</v>
      </c>
      <c r="FI24">
        <v>42</v>
      </c>
      <c r="FJ24">
        <v>72</v>
      </c>
      <c r="FK24">
        <v>89</v>
      </c>
      <c r="FL24">
        <v>106</v>
      </c>
      <c r="FM24">
        <v>136</v>
      </c>
      <c r="FN24">
        <v>180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1</v>
      </c>
      <c r="FU24">
        <v>0</v>
      </c>
      <c r="FV24">
        <v>1</v>
      </c>
      <c r="FW24">
        <v>1</v>
      </c>
      <c r="FX24">
        <v>2</v>
      </c>
      <c r="FY24">
        <v>2</v>
      </c>
      <c r="FZ24">
        <v>2</v>
      </c>
      <c r="GA24">
        <v>2</v>
      </c>
      <c r="GB24">
        <v>2</v>
      </c>
      <c r="GC24">
        <v>2</v>
      </c>
      <c r="GD24">
        <v>2</v>
      </c>
      <c r="GE24">
        <v>3</v>
      </c>
      <c r="GF24">
        <v>3</v>
      </c>
      <c r="GG24">
        <v>3</v>
      </c>
      <c r="GH24">
        <v>3</v>
      </c>
      <c r="GI24">
        <v>0</v>
      </c>
      <c r="GJ24">
        <v>0</v>
      </c>
      <c r="GK24">
        <v>0</v>
      </c>
      <c r="GL24">
        <v>0</v>
      </c>
      <c r="GM24">
        <v>1</v>
      </c>
      <c r="GN24">
        <v>2</v>
      </c>
      <c r="GO24">
        <v>2</v>
      </c>
      <c r="GP24">
        <v>3</v>
      </c>
      <c r="GQ24">
        <v>4</v>
      </c>
      <c r="GR24">
        <v>4</v>
      </c>
      <c r="GS24" t="s">
        <v>308</v>
      </c>
      <c r="GT24" t="s">
        <v>309</v>
      </c>
      <c r="GU24" t="s">
        <v>310</v>
      </c>
      <c r="GV24" t="s">
        <v>225</v>
      </c>
      <c r="GW24" t="s">
        <v>277</v>
      </c>
      <c r="GX24" t="s">
        <v>218</v>
      </c>
    </row>
    <row r="25" spans="1:206" ht="12.75">
      <c r="A25">
        <v>55852</v>
      </c>
      <c r="B25" t="s">
        <v>206</v>
      </c>
      <c r="C25" t="s">
        <v>270</v>
      </c>
      <c r="D25">
        <v>2</v>
      </c>
      <c r="E25">
        <v>8</v>
      </c>
      <c r="F25">
        <v>57281179</v>
      </c>
      <c r="G25">
        <v>2450</v>
      </c>
      <c r="H25" t="s">
        <v>271</v>
      </c>
      <c r="I25">
        <v>20050801</v>
      </c>
      <c r="J25" t="s">
        <v>311</v>
      </c>
      <c r="K25">
        <v>20061123</v>
      </c>
      <c r="L25" t="s">
        <v>273</v>
      </c>
      <c r="M25">
        <v>350</v>
      </c>
      <c r="N25">
        <v>3.62</v>
      </c>
      <c r="O25">
        <v>42.2</v>
      </c>
      <c r="P25">
        <v>77.8</v>
      </c>
      <c r="Q25">
        <v>1.6</v>
      </c>
      <c r="R25">
        <v>-0.1111</v>
      </c>
      <c r="S25">
        <v>-1.1176</v>
      </c>
      <c r="T25">
        <v>1601</v>
      </c>
      <c r="U25">
        <v>20</v>
      </c>
      <c r="V25">
        <v>99</v>
      </c>
      <c r="W25">
        <v>39.9</v>
      </c>
      <c r="X25">
        <v>110</v>
      </c>
      <c r="Y25">
        <v>29</v>
      </c>
      <c r="Z25">
        <v>69.6</v>
      </c>
      <c r="AA25">
        <v>2</v>
      </c>
      <c r="AB25">
        <v>7.6</v>
      </c>
      <c r="AC25" t="s">
        <v>213</v>
      </c>
      <c r="AD25">
        <v>2602</v>
      </c>
      <c r="AE25">
        <v>24.6</v>
      </c>
      <c r="AF25">
        <v>97.3</v>
      </c>
      <c r="AG25">
        <v>39.9</v>
      </c>
      <c r="AH25">
        <v>112.2</v>
      </c>
      <c r="AI25">
        <v>28.7</v>
      </c>
      <c r="AJ25">
        <v>69.2</v>
      </c>
      <c r="AK25">
        <v>1.8</v>
      </c>
      <c r="AL25">
        <v>-2.3</v>
      </c>
      <c r="AM25" t="s">
        <v>213</v>
      </c>
      <c r="AN25" t="s">
        <v>214</v>
      </c>
      <c r="AO25">
        <v>445</v>
      </c>
      <c r="AP25">
        <v>198.1</v>
      </c>
      <c r="AQ25">
        <v>0.8</v>
      </c>
      <c r="AR25">
        <v>686</v>
      </c>
      <c r="AS25">
        <v>657</v>
      </c>
      <c r="AT25" t="s">
        <v>213</v>
      </c>
      <c r="AU25" t="s">
        <v>213</v>
      </c>
      <c r="AV25" t="s">
        <v>215</v>
      </c>
      <c r="AW25" t="s">
        <v>213</v>
      </c>
      <c r="AX25" t="s">
        <v>216</v>
      </c>
      <c r="AY25">
        <v>804</v>
      </c>
      <c r="AZ25">
        <v>306</v>
      </c>
      <c r="BA25">
        <v>1.4</v>
      </c>
      <c r="BB25">
        <v>579</v>
      </c>
      <c r="BC25">
        <v>585</v>
      </c>
      <c r="BD25" t="s">
        <v>213</v>
      </c>
      <c r="BE25" t="s">
        <v>213</v>
      </c>
      <c r="BF25" t="s">
        <v>215</v>
      </c>
      <c r="BG25" t="s">
        <v>213</v>
      </c>
      <c r="BH25" t="s">
        <v>216</v>
      </c>
      <c r="BI25">
        <v>43.5</v>
      </c>
      <c r="BJ25">
        <v>121.2</v>
      </c>
      <c r="BK25">
        <v>48.9</v>
      </c>
      <c r="BL25">
        <v>111.4</v>
      </c>
      <c r="BM25">
        <v>64.4</v>
      </c>
      <c r="BN25">
        <v>94.9</v>
      </c>
      <c r="BO25">
        <v>60.4</v>
      </c>
      <c r="BP25">
        <v>119.2</v>
      </c>
      <c r="BQ25">
        <v>99.6</v>
      </c>
      <c r="BR25">
        <v>105.6</v>
      </c>
      <c r="BS25">
        <v>69.1</v>
      </c>
      <c r="BT25">
        <v>60.4</v>
      </c>
      <c r="BU25" t="s">
        <v>217</v>
      </c>
      <c r="BV25" t="s">
        <v>217</v>
      </c>
      <c r="BW25">
        <v>83.22</v>
      </c>
      <c r="BX25">
        <v>83.22</v>
      </c>
      <c r="BY25">
        <v>77.8</v>
      </c>
      <c r="BZ25">
        <v>1</v>
      </c>
      <c r="CA25">
        <v>2</v>
      </c>
      <c r="CB25">
        <v>1.6</v>
      </c>
      <c r="CC25">
        <v>1.7</v>
      </c>
      <c r="CD25">
        <v>1.3</v>
      </c>
      <c r="CE25">
        <v>2.2</v>
      </c>
      <c r="CF25">
        <v>1</v>
      </c>
      <c r="CG25">
        <v>2.3</v>
      </c>
      <c r="CH25">
        <v>2</v>
      </c>
      <c r="CI25">
        <v>1.6</v>
      </c>
      <c r="CJ25">
        <v>2.3</v>
      </c>
      <c r="CK25">
        <v>2</v>
      </c>
      <c r="CL25" t="s">
        <v>218</v>
      </c>
      <c r="CM25" t="s">
        <v>218</v>
      </c>
      <c r="CN25">
        <v>1.75</v>
      </c>
      <c r="CO25">
        <v>1.75</v>
      </c>
      <c r="CP25">
        <v>1.6</v>
      </c>
      <c r="CQ25" t="s">
        <v>213</v>
      </c>
      <c r="CR25" t="s">
        <v>213</v>
      </c>
      <c r="CS25" t="s">
        <v>213</v>
      </c>
      <c r="CT25" t="s">
        <v>213</v>
      </c>
      <c r="CU25" t="s">
        <v>213</v>
      </c>
      <c r="CV25" t="s">
        <v>213</v>
      </c>
      <c r="CW25" t="s">
        <v>213</v>
      </c>
      <c r="CX25" t="s">
        <v>213</v>
      </c>
      <c r="CY25" t="s">
        <v>213</v>
      </c>
      <c r="CZ25" t="s">
        <v>213</v>
      </c>
      <c r="DA25" t="s">
        <v>213</v>
      </c>
      <c r="DB25" t="s">
        <v>213</v>
      </c>
      <c r="DC25" t="s">
        <v>219</v>
      </c>
      <c r="DD25" t="s">
        <v>219</v>
      </c>
      <c r="DE25" t="s">
        <v>213</v>
      </c>
      <c r="DF25">
        <v>42.2</v>
      </c>
      <c r="DG25">
        <v>14.91</v>
      </c>
      <c r="DH25">
        <v>16.68</v>
      </c>
      <c r="DI25">
        <v>17.58</v>
      </c>
      <c r="DJ25">
        <v>18.41</v>
      </c>
      <c r="DK25">
        <v>19.08</v>
      </c>
      <c r="DL25">
        <v>19.35</v>
      </c>
      <c r="DM25">
        <v>19.91</v>
      </c>
      <c r="DN25">
        <v>20.8</v>
      </c>
      <c r="DO25">
        <v>21.56</v>
      </c>
      <c r="DP25">
        <v>23.02</v>
      </c>
      <c r="DQ25">
        <v>0.3</v>
      </c>
      <c r="DR25">
        <v>1.2</v>
      </c>
      <c r="DS25">
        <v>2.1</v>
      </c>
      <c r="DT25">
        <v>2.9</v>
      </c>
      <c r="DU25">
        <v>3.3</v>
      </c>
      <c r="DV25">
        <v>3.7</v>
      </c>
      <c r="DW25">
        <v>4.1</v>
      </c>
      <c r="DX25">
        <v>4.6</v>
      </c>
      <c r="DY25">
        <v>5.1</v>
      </c>
      <c r="DZ25">
        <v>5.6</v>
      </c>
      <c r="EA25">
        <v>7.37</v>
      </c>
      <c r="EB25">
        <v>6.99</v>
      </c>
      <c r="EC25">
        <v>6.58</v>
      </c>
      <c r="ED25">
        <v>5.79</v>
      </c>
      <c r="EE25">
        <v>5.77</v>
      </c>
      <c r="EF25">
        <v>4.84</v>
      </c>
      <c r="EG25">
        <v>4.58</v>
      </c>
      <c r="EH25">
        <v>3.83</v>
      </c>
      <c r="EI25">
        <v>3.21</v>
      </c>
      <c r="EJ25">
        <v>2.69</v>
      </c>
      <c r="EK25">
        <v>1.05</v>
      </c>
      <c r="EL25">
        <v>1.41</v>
      </c>
      <c r="EM25">
        <v>1.54</v>
      </c>
      <c r="EN25">
        <v>1.64</v>
      </c>
      <c r="EO25">
        <v>1.77</v>
      </c>
      <c r="EP25">
        <v>1.56</v>
      </c>
      <c r="EQ25">
        <v>1.85</v>
      </c>
      <c r="ER25">
        <v>1.89</v>
      </c>
      <c r="ES25">
        <v>2.03</v>
      </c>
      <c r="ET25">
        <v>2.13</v>
      </c>
      <c r="EU25">
        <v>1</v>
      </c>
      <c r="EV25">
        <v>2</v>
      </c>
      <c r="EW25">
        <v>2</v>
      </c>
      <c r="EX25">
        <v>3</v>
      </c>
      <c r="EY25">
        <v>3</v>
      </c>
      <c r="EZ25">
        <v>3</v>
      </c>
      <c r="FA25">
        <v>3</v>
      </c>
      <c r="FB25">
        <v>4</v>
      </c>
      <c r="FC25">
        <v>6</v>
      </c>
      <c r="FD25">
        <v>7</v>
      </c>
      <c r="FE25">
        <v>1</v>
      </c>
      <c r="FF25">
        <v>26</v>
      </c>
      <c r="FG25">
        <v>38</v>
      </c>
      <c r="FH25">
        <v>42</v>
      </c>
      <c r="FI25">
        <v>44</v>
      </c>
      <c r="FJ25">
        <v>65</v>
      </c>
      <c r="FK25">
        <v>79</v>
      </c>
      <c r="FL25">
        <v>131</v>
      </c>
      <c r="FM25">
        <v>175</v>
      </c>
      <c r="FN25">
        <v>211</v>
      </c>
      <c r="FO25" t="s">
        <v>220</v>
      </c>
      <c r="FP25" t="s">
        <v>220</v>
      </c>
      <c r="FQ25" t="s">
        <v>220</v>
      </c>
      <c r="FR25" t="s">
        <v>220</v>
      </c>
      <c r="FS25" t="s">
        <v>220</v>
      </c>
      <c r="FT25" t="s">
        <v>220</v>
      </c>
      <c r="FU25">
        <v>1</v>
      </c>
      <c r="FV25" t="s">
        <v>220</v>
      </c>
      <c r="FW25" t="s">
        <v>220</v>
      </c>
      <c r="FX25" t="s">
        <v>220</v>
      </c>
      <c r="FY25" t="s">
        <v>220</v>
      </c>
      <c r="FZ25" t="s">
        <v>220</v>
      </c>
      <c r="GA25">
        <v>1</v>
      </c>
      <c r="GB25" t="s">
        <v>220</v>
      </c>
      <c r="GC25">
        <v>1</v>
      </c>
      <c r="GD25">
        <v>2</v>
      </c>
      <c r="GE25">
        <v>1</v>
      </c>
      <c r="GF25">
        <v>1</v>
      </c>
      <c r="GG25">
        <v>2</v>
      </c>
      <c r="GH25">
        <v>2</v>
      </c>
      <c r="GI25" t="s">
        <v>220</v>
      </c>
      <c r="GJ25" t="s">
        <v>220</v>
      </c>
      <c r="GK25" t="s">
        <v>220</v>
      </c>
      <c r="GL25" t="s">
        <v>220</v>
      </c>
      <c r="GM25" t="s">
        <v>220</v>
      </c>
      <c r="GN25">
        <v>1</v>
      </c>
      <c r="GO25">
        <v>2</v>
      </c>
      <c r="GP25">
        <v>3</v>
      </c>
      <c r="GQ25">
        <v>3</v>
      </c>
      <c r="GR25">
        <v>4</v>
      </c>
      <c r="GS25" t="s">
        <v>312</v>
      </c>
      <c r="GT25" t="s">
        <v>313</v>
      </c>
      <c r="GU25" t="s">
        <v>310</v>
      </c>
      <c r="GV25" t="s">
        <v>225</v>
      </c>
      <c r="GW25" t="s">
        <v>277</v>
      </c>
      <c r="GX25" t="s">
        <v>218</v>
      </c>
    </row>
    <row r="26" spans="1:206" ht="12.75">
      <c r="A26">
        <v>55846</v>
      </c>
      <c r="B26" t="s">
        <v>240</v>
      </c>
      <c r="C26" t="s">
        <v>207</v>
      </c>
      <c r="D26">
        <v>1</v>
      </c>
      <c r="E26">
        <v>9</v>
      </c>
      <c r="F26">
        <v>57339276</v>
      </c>
      <c r="G26">
        <v>0</v>
      </c>
      <c r="H26" t="s">
        <v>271</v>
      </c>
      <c r="I26">
        <v>20050804</v>
      </c>
      <c r="J26" t="s">
        <v>314</v>
      </c>
      <c r="K26" t="s">
        <v>210</v>
      </c>
      <c r="L26" t="s">
        <v>273</v>
      </c>
      <c r="M26">
        <v>350</v>
      </c>
      <c r="N26">
        <v>3.61</v>
      </c>
      <c r="O26">
        <v>45.7</v>
      </c>
      <c r="P26">
        <v>101.8</v>
      </c>
      <c r="Q26">
        <v>2.2</v>
      </c>
      <c r="R26">
        <v>0.6556</v>
      </c>
      <c r="S26">
        <v>1.0736</v>
      </c>
      <c r="T26">
        <v>1600</v>
      </c>
      <c r="U26">
        <v>20</v>
      </c>
      <c r="V26">
        <v>99</v>
      </c>
      <c r="W26">
        <v>40</v>
      </c>
      <c r="X26">
        <v>110</v>
      </c>
      <c r="Y26">
        <v>30</v>
      </c>
      <c r="Z26">
        <v>68</v>
      </c>
      <c r="AA26">
        <v>1.98</v>
      </c>
      <c r="AB26">
        <v>7</v>
      </c>
      <c r="AC26" t="s">
        <v>213</v>
      </c>
      <c r="AD26">
        <v>2612</v>
      </c>
      <c r="AE26">
        <v>38.1</v>
      </c>
      <c r="AF26">
        <v>98.1</v>
      </c>
      <c r="AG26">
        <v>39.9</v>
      </c>
      <c r="AH26">
        <v>110.2</v>
      </c>
      <c r="AI26">
        <v>28.2</v>
      </c>
      <c r="AJ26">
        <v>68.3</v>
      </c>
      <c r="AK26">
        <v>3.75</v>
      </c>
      <c r="AL26">
        <v>3.3</v>
      </c>
      <c r="AM26" t="s">
        <v>213</v>
      </c>
      <c r="AN26" t="s">
        <v>214</v>
      </c>
      <c r="AO26">
        <v>428</v>
      </c>
      <c r="AP26">
        <v>209</v>
      </c>
      <c r="AQ26">
        <v>0.5</v>
      </c>
      <c r="AR26">
        <v>165.8</v>
      </c>
      <c r="AS26">
        <v>625.3</v>
      </c>
      <c r="AT26" t="s">
        <v>213</v>
      </c>
      <c r="AU26" t="s">
        <v>213</v>
      </c>
      <c r="AV26" t="s">
        <v>215</v>
      </c>
      <c r="AW26" t="s">
        <v>213</v>
      </c>
      <c r="AX26" t="s">
        <v>216</v>
      </c>
      <c r="AY26">
        <v>802</v>
      </c>
      <c r="AZ26">
        <v>308.8</v>
      </c>
      <c r="BA26">
        <v>1.2</v>
      </c>
      <c r="BB26">
        <v>653.7</v>
      </c>
      <c r="BC26">
        <v>637.8</v>
      </c>
      <c r="BD26" t="s">
        <v>213</v>
      </c>
      <c r="BE26" t="s">
        <v>213</v>
      </c>
      <c r="BF26" t="s">
        <v>215</v>
      </c>
      <c r="BG26" t="s">
        <v>213</v>
      </c>
      <c r="BH26" t="s">
        <v>216</v>
      </c>
      <c r="BI26">
        <v>132.9</v>
      </c>
      <c r="BJ26">
        <v>100.7</v>
      </c>
      <c r="BK26">
        <v>165.3</v>
      </c>
      <c r="BL26">
        <v>92.7</v>
      </c>
      <c r="BM26">
        <v>63.5</v>
      </c>
      <c r="BN26">
        <v>90.7</v>
      </c>
      <c r="BO26">
        <v>96.3</v>
      </c>
      <c r="BP26">
        <v>130.1</v>
      </c>
      <c r="BQ26">
        <v>141.5</v>
      </c>
      <c r="BR26">
        <v>180.6</v>
      </c>
      <c r="BS26">
        <v>44.3</v>
      </c>
      <c r="BT26">
        <v>43.9</v>
      </c>
      <c r="BU26" t="s">
        <v>217</v>
      </c>
      <c r="BV26" t="s">
        <v>217</v>
      </c>
      <c r="BW26">
        <v>106.88</v>
      </c>
      <c r="BX26">
        <v>106.88</v>
      </c>
      <c r="BY26">
        <v>101.8</v>
      </c>
      <c r="BZ26">
        <v>1.6</v>
      </c>
      <c r="CA26">
        <v>3.1</v>
      </c>
      <c r="CB26">
        <v>2.5</v>
      </c>
      <c r="CC26">
        <v>2.1</v>
      </c>
      <c r="CD26">
        <v>2</v>
      </c>
      <c r="CE26">
        <v>2.3</v>
      </c>
      <c r="CF26">
        <v>2.4</v>
      </c>
      <c r="CG26">
        <v>2.5</v>
      </c>
      <c r="CH26">
        <v>3</v>
      </c>
      <c r="CI26">
        <v>2.3</v>
      </c>
      <c r="CJ26">
        <v>2</v>
      </c>
      <c r="CK26">
        <v>2.4</v>
      </c>
      <c r="CL26" t="s">
        <v>218</v>
      </c>
      <c r="CM26" t="s">
        <v>218</v>
      </c>
      <c r="CN26">
        <v>2.35</v>
      </c>
      <c r="CO26">
        <v>2.35</v>
      </c>
      <c r="CP26">
        <v>2.2</v>
      </c>
      <c r="CQ26" t="s">
        <v>213</v>
      </c>
      <c r="CR26" t="s">
        <v>213</v>
      </c>
      <c r="CS26" t="s">
        <v>213</v>
      </c>
      <c r="CT26" t="s">
        <v>213</v>
      </c>
      <c r="CU26" t="s">
        <v>213</v>
      </c>
      <c r="CV26" t="s">
        <v>213</v>
      </c>
      <c r="CW26" t="s">
        <v>213</v>
      </c>
      <c r="CX26" t="s">
        <v>213</v>
      </c>
      <c r="CY26" t="s">
        <v>213</v>
      </c>
      <c r="CZ26" t="s">
        <v>213</v>
      </c>
      <c r="DA26" t="s">
        <v>213</v>
      </c>
      <c r="DB26" t="s">
        <v>213</v>
      </c>
      <c r="DC26" t="s">
        <v>219</v>
      </c>
      <c r="DD26" t="s">
        <v>219</v>
      </c>
      <c r="DE26" t="s">
        <v>213</v>
      </c>
      <c r="DF26">
        <v>45.7</v>
      </c>
      <c r="DG26">
        <v>17.15</v>
      </c>
      <c r="DH26">
        <v>17.1</v>
      </c>
      <c r="DI26">
        <v>17.9</v>
      </c>
      <c r="DJ26">
        <v>19.54</v>
      </c>
      <c r="DK26">
        <v>18.7</v>
      </c>
      <c r="DL26">
        <v>15.53</v>
      </c>
      <c r="DM26">
        <v>19.09</v>
      </c>
      <c r="DN26">
        <v>20.64</v>
      </c>
      <c r="DO26">
        <v>21.36</v>
      </c>
      <c r="DP26">
        <v>21.99</v>
      </c>
      <c r="DQ26">
        <v>0</v>
      </c>
      <c r="DR26">
        <v>1.3</v>
      </c>
      <c r="DS26">
        <v>2.2</v>
      </c>
      <c r="DT26">
        <v>2.8</v>
      </c>
      <c r="DU26">
        <v>3.4</v>
      </c>
      <c r="DV26">
        <v>3.6</v>
      </c>
      <c r="DW26">
        <v>4.1</v>
      </c>
      <c r="DX26">
        <v>4.5</v>
      </c>
      <c r="DY26">
        <v>5</v>
      </c>
      <c r="DZ26">
        <v>5.6</v>
      </c>
      <c r="EA26">
        <v>10</v>
      </c>
      <c r="EB26">
        <v>8.1</v>
      </c>
      <c r="EC26">
        <v>6.6</v>
      </c>
      <c r="ED26">
        <v>6.2</v>
      </c>
      <c r="EE26">
        <v>5.4</v>
      </c>
      <c r="EF26">
        <v>5.7</v>
      </c>
      <c r="EG26">
        <v>5.3</v>
      </c>
      <c r="EH26">
        <v>4.3</v>
      </c>
      <c r="EI26">
        <v>3</v>
      </c>
      <c r="EJ26">
        <v>2.7</v>
      </c>
      <c r="EK26">
        <v>1.4</v>
      </c>
      <c r="EL26">
        <v>2.8</v>
      </c>
      <c r="EM26">
        <v>2.9</v>
      </c>
      <c r="EN26">
        <v>2.9</v>
      </c>
      <c r="EO26">
        <v>3.1</v>
      </c>
      <c r="EP26">
        <v>4.1</v>
      </c>
      <c r="EQ26">
        <v>4</v>
      </c>
      <c r="ER26">
        <v>4.3</v>
      </c>
      <c r="ES26">
        <v>4.5</v>
      </c>
      <c r="ET26">
        <v>5.2</v>
      </c>
      <c r="EU26">
        <v>0</v>
      </c>
      <c r="EV26">
        <v>1</v>
      </c>
      <c r="EW26">
        <v>2</v>
      </c>
      <c r="EX26">
        <v>2</v>
      </c>
      <c r="EY26">
        <v>2</v>
      </c>
      <c r="EZ26">
        <v>3</v>
      </c>
      <c r="FA26">
        <v>3</v>
      </c>
      <c r="FB26">
        <v>4</v>
      </c>
      <c r="FC26">
        <v>4</v>
      </c>
      <c r="FD26">
        <v>5</v>
      </c>
      <c r="FE26">
        <v>2</v>
      </c>
      <c r="FF26">
        <v>32</v>
      </c>
      <c r="FG26">
        <v>45</v>
      </c>
      <c r="FH26">
        <v>54</v>
      </c>
      <c r="FI26">
        <v>58</v>
      </c>
      <c r="FJ26">
        <v>95</v>
      </c>
      <c r="FK26">
        <v>118</v>
      </c>
      <c r="FL26">
        <v>145</v>
      </c>
      <c r="FM26">
        <v>212</v>
      </c>
      <c r="FN26">
        <v>284</v>
      </c>
      <c r="FO26">
        <v>1</v>
      </c>
      <c r="FP26">
        <v>0</v>
      </c>
      <c r="FQ26">
        <v>0</v>
      </c>
      <c r="FR26">
        <v>1</v>
      </c>
      <c r="FS26">
        <v>1</v>
      </c>
      <c r="FT26">
        <v>5</v>
      </c>
      <c r="FU26">
        <v>2</v>
      </c>
      <c r="FV26">
        <v>1</v>
      </c>
      <c r="FW26">
        <v>0</v>
      </c>
      <c r="FX26">
        <v>0</v>
      </c>
      <c r="FY26">
        <v>1</v>
      </c>
      <c r="FZ26">
        <v>1</v>
      </c>
      <c r="GA26">
        <v>0</v>
      </c>
      <c r="GB26">
        <v>2</v>
      </c>
      <c r="GC26">
        <v>1</v>
      </c>
      <c r="GD26">
        <v>1</v>
      </c>
      <c r="GE26">
        <v>1</v>
      </c>
      <c r="GF26">
        <v>1</v>
      </c>
      <c r="GG26">
        <v>2</v>
      </c>
      <c r="GH26">
        <v>2</v>
      </c>
      <c r="GI26">
        <v>0</v>
      </c>
      <c r="GJ26">
        <v>1</v>
      </c>
      <c r="GK26">
        <v>2</v>
      </c>
      <c r="GL26">
        <v>1</v>
      </c>
      <c r="GM26">
        <v>1</v>
      </c>
      <c r="GN26">
        <v>2</v>
      </c>
      <c r="GO26">
        <v>2</v>
      </c>
      <c r="GP26">
        <v>3</v>
      </c>
      <c r="GQ26">
        <v>6</v>
      </c>
      <c r="GR26">
        <v>5</v>
      </c>
      <c r="GS26" t="s">
        <v>315</v>
      </c>
      <c r="GT26">
        <v>56</v>
      </c>
      <c r="GU26" t="s">
        <v>286</v>
      </c>
      <c r="GV26" t="s">
        <v>225</v>
      </c>
      <c r="GW26" t="s">
        <v>277</v>
      </c>
      <c r="GX26" t="s">
        <v>218</v>
      </c>
    </row>
    <row r="27" spans="1:206" ht="12.75">
      <c r="A27">
        <v>55845</v>
      </c>
      <c r="B27" t="s">
        <v>226</v>
      </c>
      <c r="C27" t="s">
        <v>264</v>
      </c>
      <c r="D27">
        <v>1</v>
      </c>
      <c r="E27">
        <v>14</v>
      </c>
      <c r="F27">
        <v>57281180</v>
      </c>
      <c r="G27">
        <v>1850</v>
      </c>
      <c r="H27" t="s">
        <v>271</v>
      </c>
      <c r="I27">
        <v>20050805</v>
      </c>
      <c r="J27" t="s">
        <v>316</v>
      </c>
      <c r="K27">
        <v>20061123</v>
      </c>
      <c r="L27" t="s">
        <v>273</v>
      </c>
      <c r="M27">
        <v>350</v>
      </c>
      <c r="N27">
        <v>3.4</v>
      </c>
      <c r="O27">
        <v>33.4</v>
      </c>
      <c r="P27">
        <v>55.4</v>
      </c>
      <c r="Q27">
        <v>2</v>
      </c>
      <c r="R27">
        <v>-0.2609</v>
      </c>
      <c r="S27">
        <v>0.125</v>
      </c>
      <c r="T27">
        <v>1600</v>
      </c>
      <c r="U27">
        <v>20</v>
      </c>
      <c r="V27">
        <v>99</v>
      </c>
      <c r="W27">
        <v>40</v>
      </c>
      <c r="X27">
        <v>110</v>
      </c>
      <c r="Y27">
        <v>29.2</v>
      </c>
      <c r="Z27">
        <v>68.3</v>
      </c>
      <c r="AA27">
        <v>1.49</v>
      </c>
      <c r="AB27">
        <v>7</v>
      </c>
      <c r="AC27">
        <v>106.6</v>
      </c>
      <c r="AD27">
        <v>2592</v>
      </c>
      <c r="AE27">
        <v>17.6</v>
      </c>
      <c r="AF27">
        <v>97.9</v>
      </c>
      <c r="AG27">
        <v>39.9</v>
      </c>
      <c r="AH27">
        <v>110</v>
      </c>
      <c r="AI27">
        <v>28.9</v>
      </c>
      <c r="AJ27">
        <v>68.3</v>
      </c>
      <c r="AK27">
        <v>2.39</v>
      </c>
      <c r="AL27">
        <v>-3</v>
      </c>
      <c r="AM27">
        <v>103.8</v>
      </c>
      <c r="AN27">
        <v>32150</v>
      </c>
      <c r="AO27">
        <v>439</v>
      </c>
      <c r="AP27">
        <v>93.2</v>
      </c>
      <c r="AQ27">
        <v>0.4</v>
      </c>
      <c r="AR27">
        <v>688.3</v>
      </c>
      <c r="AS27">
        <v>642.9</v>
      </c>
      <c r="AT27">
        <v>513.8</v>
      </c>
      <c r="AU27">
        <v>102.9</v>
      </c>
      <c r="AV27">
        <v>70.6</v>
      </c>
      <c r="AW27">
        <v>407.5</v>
      </c>
      <c r="AX27" t="s">
        <v>216</v>
      </c>
      <c r="AY27">
        <v>783</v>
      </c>
      <c r="AZ27">
        <v>212.3</v>
      </c>
      <c r="BA27">
        <v>1.1</v>
      </c>
      <c r="BB27">
        <v>622.1</v>
      </c>
      <c r="BC27">
        <v>626.8</v>
      </c>
      <c r="BD27">
        <v>435.5</v>
      </c>
      <c r="BE27">
        <v>99.4</v>
      </c>
      <c r="BF27">
        <v>101.5</v>
      </c>
      <c r="BG27">
        <v>488.6</v>
      </c>
      <c r="BH27" t="s">
        <v>216</v>
      </c>
      <c r="BI27">
        <v>40.9</v>
      </c>
      <c r="BJ27">
        <v>55.9</v>
      </c>
      <c r="BK27">
        <v>41.7</v>
      </c>
      <c r="BL27">
        <v>57.6</v>
      </c>
      <c r="BM27">
        <v>24.7</v>
      </c>
      <c r="BN27">
        <v>54.8</v>
      </c>
      <c r="BO27">
        <v>88</v>
      </c>
      <c r="BP27">
        <v>55.4</v>
      </c>
      <c r="BQ27">
        <v>47.5</v>
      </c>
      <c r="BR27">
        <v>13.5</v>
      </c>
      <c r="BS27">
        <v>64.6</v>
      </c>
      <c r="BT27">
        <v>42.5</v>
      </c>
      <c r="BU27" t="s">
        <v>217</v>
      </c>
      <c r="BV27" t="s">
        <v>317</v>
      </c>
      <c r="BW27">
        <v>48.9</v>
      </c>
      <c r="BX27">
        <v>52.24</v>
      </c>
      <c r="BY27">
        <v>55.4</v>
      </c>
      <c r="BZ27">
        <v>1.7</v>
      </c>
      <c r="CA27">
        <v>1.7</v>
      </c>
      <c r="CB27">
        <v>2.1</v>
      </c>
      <c r="CC27">
        <v>1.9</v>
      </c>
      <c r="CD27">
        <v>1.9</v>
      </c>
      <c r="CE27">
        <v>1.3</v>
      </c>
      <c r="CF27">
        <v>1.6</v>
      </c>
      <c r="CG27">
        <v>2.2</v>
      </c>
      <c r="CH27">
        <v>2.2</v>
      </c>
      <c r="CI27">
        <v>2.7</v>
      </c>
      <c r="CJ27">
        <v>1.8</v>
      </c>
      <c r="CK27">
        <v>1.4</v>
      </c>
      <c r="CL27" t="s">
        <v>218</v>
      </c>
      <c r="CM27" t="s">
        <v>218</v>
      </c>
      <c r="CN27">
        <v>1.88</v>
      </c>
      <c r="CO27">
        <v>1.88</v>
      </c>
      <c r="CP27">
        <v>2</v>
      </c>
      <c r="CQ27" t="s">
        <v>213</v>
      </c>
      <c r="CR27" t="s">
        <v>213</v>
      </c>
      <c r="CS27" t="s">
        <v>213</v>
      </c>
      <c r="CT27" t="s">
        <v>213</v>
      </c>
      <c r="CU27" t="s">
        <v>213</v>
      </c>
      <c r="CV27" t="s">
        <v>213</v>
      </c>
      <c r="CW27" t="s">
        <v>213</v>
      </c>
      <c r="CX27" t="s">
        <v>213</v>
      </c>
      <c r="CY27" t="s">
        <v>213</v>
      </c>
      <c r="CZ27" t="s">
        <v>213</v>
      </c>
      <c r="DA27" t="s">
        <v>213</v>
      </c>
      <c r="DB27" t="s">
        <v>213</v>
      </c>
      <c r="DC27" t="s">
        <v>219</v>
      </c>
      <c r="DD27" t="s">
        <v>219</v>
      </c>
      <c r="DE27" t="s">
        <v>213</v>
      </c>
      <c r="DF27">
        <v>33.4</v>
      </c>
      <c r="DG27">
        <v>15.63</v>
      </c>
      <c r="DH27">
        <v>16.18</v>
      </c>
      <c r="DI27">
        <v>16.83</v>
      </c>
      <c r="DJ27">
        <v>17.42</v>
      </c>
      <c r="DK27">
        <v>18.53</v>
      </c>
      <c r="DL27">
        <v>18.37</v>
      </c>
      <c r="DM27">
        <v>18.43</v>
      </c>
      <c r="DN27">
        <v>19.11</v>
      </c>
      <c r="DO27">
        <v>19.23</v>
      </c>
      <c r="DP27">
        <v>19.74</v>
      </c>
      <c r="DQ27">
        <v>0.1</v>
      </c>
      <c r="DR27">
        <v>0.9</v>
      </c>
      <c r="DS27">
        <v>1.8</v>
      </c>
      <c r="DT27">
        <v>2.6</v>
      </c>
      <c r="DU27">
        <v>3.3</v>
      </c>
      <c r="DV27">
        <v>3.5</v>
      </c>
      <c r="DW27">
        <v>4</v>
      </c>
      <c r="DX27">
        <v>4.3</v>
      </c>
      <c r="DY27">
        <v>4.9</v>
      </c>
      <c r="DZ27">
        <v>5.3</v>
      </c>
      <c r="EA27">
        <v>8.5</v>
      </c>
      <c r="EB27">
        <v>7.8</v>
      </c>
      <c r="EC27">
        <v>7.2</v>
      </c>
      <c r="ED27">
        <v>6.7</v>
      </c>
      <c r="EE27">
        <v>6.3</v>
      </c>
      <c r="EF27">
        <v>5.3</v>
      </c>
      <c r="EG27">
        <v>4.8</v>
      </c>
      <c r="EH27">
        <v>4.2</v>
      </c>
      <c r="EI27">
        <v>3.8</v>
      </c>
      <c r="EJ27">
        <v>3.3</v>
      </c>
      <c r="EK27">
        <v>1.92</v>
      </c>
      <c r="EL27">
        <v>2.07</v>
      </c>
      <c r="EM27">
        <v>2.34</v>
      </c>
      <c r="EN27">
        <v>2.3</v>
      </c>
      <c r="EO27">
        <v>2.31</v>
      </c>
      <c r="EP27">
        <v>2.44</v>
      </c>
      <c r="EQ27">
        <v>2.25</v>
      </c>
      <c r="ER27">
        <v>2.36</v>
      </c>
      <c r="ES27">
        <v>2.39</v>
      </c>
      <c r="ET27">
        <v>2.55</v>
      </c>
      <c r="EU27">
        <v>0</v>
      </c>
      <c r="EV27">
        <v>2</v>
      </c>
      <c r="EW27">
        <v>3</v>
      </c>
      <c r="EX27">
        <v>3</v>
      </c>
      <c r="EY27">
        <v>3</v>
      </c>
      <c r="EZ27">
        <v>3</v>
      </c>
      <c r="FA27">
        <v>4</v>
      </c>
      <c r="FB27">
        <v>4</v>
      </c>
      <c r="FC27">
        <v>5</v>
      </c>
      <c r="FD27">
        <v>6</v>
      </c>
      <c r="FE27">
        <v>1</v>
      </c>
      <c r="FF27">
        <v>26</v>
      </c>
      <c r="FG27">
        <v>34</v>
      </c>
      <c r="FH27">
        <v>39</v>
      </c>
      <c r="FI27">
        <v>40</v>
      </c>
      <c r="FJ27">
        <v>63</v>
      </c>
      <c r="FK27">
        <v>79</v>
      </c>
      <c r="FL27">
        <v>94</v>
      </c>
      <c r="FM27">
        <v>120</v>
      </c>
      <c r="FN27">
        <v>167</v>
      </c>
      <c r="FO27">
        <v>0</v>
      </c>
      <c r="FP27">
        <v>0</v>
      </c>
      <c r="FQ27">
        <v>0</v>
      </c>
      <c r="FR27">
        <v>0</v>
      </c>
      <c r="FS27">
        <v>1</v>
      </c>
      <c r="FT27">
        <v>1</v>
      </c>
      <c r="FU27">
        <v>1</v>
      </c>
      <c r="FV27">
        <v>1</v>
      </c>
      <c r="FW27">
        <v>1</v>
      </c>
      <c r="FX27">
        <v>2</v>
      </c>
      <c r="FY27">
        <v>2</v>
      </c>
      <c r="FZ27">
        <v>2</v>
      </c>
      <c r="GA27">
        <v>2</v>
      </c>
      <c r="GB27">
        <v>2</v>
      </c>
      <c r="GC27">
        <v>2</v>
      </c>
      <c r="GD27">
        <v>2</v>
      </c>
      <c r="GE27">
        <v>2</v>
      </c>
      <c r="GF27">
        <v>3</v>
      </c>
      <c r="GG27">
        <v>3</v>
      </c>
      <c r="GH27">
        <v>3</v>
      </c>
      <c r="GI27">
        <v>0</v>
      </c>
      <c r="GJ27">
        <v>0</v>
      </c>
      <c r="GK27">
        <v>0</v>
      </c>
      <c r="GL27">
        <v>0</v>
      </c>
      <c r="GM27">
        <v>1</v>
      </c>
      <c r="GN27">
        <v>1</v>
      </c>
      <c r="GO27">
        <v>2</v>
      </c>
      <c r="GP27">
        <v>3</v>
      </c>
      <c r="GQ27">
        <v>3</v>
      </c>
      <c r="GR27">
        <v>4</v>
      </c>
      <c r="GS27" t="s">
        <v>308</v>
      </c>
      <c r="GT27" t="s">
        <v>318</v>
      </c>
      <c r="GU27" t="s">
        <v>296</v>
      </c>
      <c r="GV27" t="s">
        <v>225</v>
      </c>
      <c r="GW27" t="s">
        <v>277</v>
      </c>
      <c r="GX27" t="s">
        <v>218</v>
      </c>
    </row>
    <row r="28" spans="1:206" ht="12.75">
      <c r="A28">
        <v>55907</v>
      </c>
      <c r="B28" t="s">
        <v>206</v>
      </c>
      <c r="C28" t="s">
        <v>207</v>
      </c>
      <c r="D28">
        <v>3</v>
      </c>
      <c r="E28">
        <v>3</v>
      </c>
      <c r="F28">
        <v>57281177</v>
      </c>
      <c r="G28">
        <v>700</v>
      </c>
      <c r="H28" t="s">
        <v>319</v>
      </c>
      <c r="I28">
        <v>20050806</v>
      </c>
      <c r="J28" t="s">
        <v>320</v>
      </c>
      <c r="K28">
        <v>20061123</v>
      </c>
      <c r="L28" t="s">
        <v>273</v>
      </c>
      <c r="M28">
        <v>350</v>
      </c>
      <c r="N28">
        <v>3.4</v>
      </c>
      <c r="O28">
        <v>52.5</v>
      </c>
      <c r="P28">
        <v>102.3</v>
      </c>
      <c r="Q28">
        <v>2.2</v>
      </c>
      <c r="R28">
        <v>1.4111</v>
      </c>
      <c r="S28">
        <v>1.1043</v>
      </c>
      <c r="T28">
        <v>1600</v>
      </c>
      <c r="U28">
        <v>20</v>
      </c>
      <c r="V28">
        <v>99</v>
      </c>
      <c r="W28">
        <v>40</v>
      </c>
      <c r="X28">
        <v>110.5</v>
      </c>
      <c r="Y28">
        <v>29</v>
      </c>
      <c r="Z28">
        <v>68.4</v>
      </c>
      <c r="AA28">
        <v>2.02</v>
      </c>
      <c r="AB28">
        <v>7.4</v>
      </c>
      <c r="AC28">
        <v>102.9</v>
      </c>
      <c r="AD28">
        <v>2600</v>
      </c>
      <c r="AE28">
        <v>26.7</v>
      </c>
      <c r="AF28">
        <v>97.1</v>
      </c>
      <c r="AG28">
        <v>39.9</v>
      </c>
      <c r="AH28">
        <v>111.4</v>
      </c>
      <c r="AI28">
        <v>28.6</v>
      </c>
      <c r="AJ28">
        <v>68.5</v>
      </c>
      <c r="AK28">
        <v>1.95</v>
      </c>
      <c r="AL28">
        <v>-2.9</v>
      </c>
      <c r="AM28">
        <v>102.9</v>
      </c>
      <c r="AN28">
        <v>32143</v>
      </c>
      <c r="AO28">
        <v>445</v>
      </c>
      <c r="AP28">
        <v>198.5</v>
      </c>
      <c r="AQ28">
        <v>0.8</v>
      </c>
      <c r="AR28">
        <v>370</v>
      </c>
      <c r="AS28">
        <v>644</v>
      </c>
      <c r="AT28">
        <v>510</v>
      </c>
      <c r="AU28">
        <v>98.4</v>
      </c>
      <c r="AV28">
        <v>2.6</v>
      </c>
      <c r="AW28">
        <v>351.1</v>
      </c>
      <c r="AX28" t="s">
        <v>216</v>
      </c>
      <c r="AY28">
        <v>834</v>
      </c>
      <c r="AZ28">
        <v>305</v>
      </c>
      <c r="BA28">
        <v>1.3</v>
      </c>
      <c r="BB28">
        <v>578</v>
      </c>
      <c r="BC28">
        <v>599</v>
      </c>
      <c r="BD28">
        <v>439</v>
      </c>
      <c r="BE28">
        <v>102.6</v>
      </c>
      <c r="BF28">
        <v>4.1</v>
      </c>
      <c r="BG28">
        <v>389.2</v>
      </c>
      <c r="BH28" t="s">
        <v>216</v>
      </c>
      <c r="BI28">
        <v>104.6</v>
      </c>
      <c r="BJ28">
        <v>79.7</v>
      </c>
      <c r="BK28">
        <v>70.5</v>
      </c>
      <c r="BL28">
        <v>80.9</v>
      </c>
      <c r="BM28">
        <v>117.6</v>
      </c>
      <c r="BN28">
        <v>74.9</v>
      </c>
      <c r="BO28">
        <v>157</v>
      </c>
      <c r="BP28">
        <v>89.2</v>
      </c>
      <c r="BQ28">
        <v>116.3</v>
      </c>
      <c r="BR28">
        <v>93.7</v>
      </c>
      <c r="BS28">
        <v>135.2</v>
      </c>
      <c r="BT28">
        <v>70.6</v>
      </c>
      <c r="BU28" t="s">
        <v>217</v>
      </c>
      <c r="BV28" t="s">
        <v>217</v>
      </c>
      <c r="BW28">
        <v>99.18</v>
      </c>
      <c r="BX28">
        <v>99.18</v>
      </c>
      <c r="BY28">
        <v>102.3</v>
      </c>
      <c r="BZ28">
        <v>2.9</v>
      </c>
      <c r="CA28">
        <v>2.1</v>
      </c>
      <c r="CB28">
        <v>2.5</v>
      </c>
      <c r="CC28">
        <v>1.2</v>
      </c>
      <c r="CD28">
        <v>3.2</v>
      </c>
      <c r="CE28">
        <v>1.9</v>
      </c>
      <c r="CF28">
        <v>1.6</v>
      </c>
      <c r="CG28">
        <v>1.8</v>
      </c>
      <c r="CH28">
        <v>2.2</v>
      </c>
      <c r="CI28">
        <v>1.9</v>
      </c>
      <c r="CJ28">
        <v>2.3</v>
      </c>
      <c r="CK28">
        <v>1.7</v>
      </c>
      <c r="CL28" t="s">
        <v>218</v>
      </c>
      <c r="CM28" t="s">
        <v>218</v>
      </c>
      <c r="CN28">
        <v>2.11</v>
      </c>
      <c r="CO28">
        <v>2.11</v>
      </c>
      <c r="CP28">
        <v>2.2</v>
      </c>
      <c r="CQ28" t="s">
        <v>213</v>
      </c>
      <c r="CR28" t="s">
        <v>213</v>
      </c>
      <c r="CS28" t="s">
        <v>213</v>
      </c>
      <c r="CT28" t="s">
        <v>213</v>
      </c>
      <c r="CU28" t="s">
        <v>213</v>
      </c>
      <c r="CV28" t="s">
        <v>213</v>
      </c>
      <c r="CW28" t="s">
        <v>213</v>
      </c>
      <c r="CX28" t="s">
        <v>213</v>
      </c>
      <c r="CY28" t="s">
        <v>213</v>
      </c>
      <c r="CZ28" t="s">
        <v>213</v>
      </c>
      <c r="DA28" t="s">
        <v>213</v>
      </c>
      <c r="DB28" t="s">
        <v>213</v>
      </c>
      <c r="DC28" t="s">
        <v>219</v>
      </c>
      <c r="DD28" t="s">
        <v>219</v>
      </c>
      <c r="DE28" t="s">
        <v>213</v>
      </c>
      <c r="DF28">
        <v>52.5</v>
      </c>
      <c r="DG28">
        <v>16.37</v>
      </c>
      <c r="DH28">
        <v>16.57</v>
      </c>
      <c r="DI28">
        <v>17.1</v>
      </c>
      <c r="DJ28">
        <v>17.67</v>
      </c>
      <c r="DK28">
        <v>17.93</v>
      </c>
      <c r="DL28">
        <v>18.02</v>
      </c>
      <c r="DM28">
        <v>18.2</v>
      </c>
      <c r="DN28">
        <v>18.52</v>
      </c>
      <c r="DO28">
        <v>19.02</v>
      </c>
      <c r="DP28">
        <v>19.98</v>
      </c>
      <c r="DQ28">
        <v>0.2</v>
      </c>
      <c r="DR28">
        <v>0.9</v>
      </c>
      <c r="DS28">
        <v>1.7</v>
      </c>
      <c r="DT28">
        <v>2.4</v>
      </c>
      <c r="DU28">
        <v>3.3</v>
      </c>
      <c r="DV28">
        <v>3.3</v>
      </c>
      <c r="DW28">
        <v>3.8</v>
      </c>
      <c r="DX28">
        <v>4.4</v>
      </c>
      <c r="DY28">
        <v>5.1</v>
      </c>
      <c r="DZ28">
        <v>5.7</v>
      </c>
      <c r="EA28">
        <v>10.89</v>
      </c>
      <c r="EB28">
        <v>9.69</v>
      </c>
      <c r="EC28">
        <v>8.76</v>
      </c>
      <c r="ED28">
        <v>7.35</v>
      </c>
      <c r="EE28">
        <v>6.68</v>
      </c>
      <c r="EF28">
        <v>5.43</v>
      </c>
      <c r="EG28">
        <v>4.39</v>
      </c>
      <c r="EH28">
        <v>3.83</v>
      </c>
      <c r="EI28">
        <v>2.86</v>
      </c>
      <c r="EJ28">
        <v>2.47</v>
      </c>
      <c r="EK28">
        <v>1.86</v>
      </c>
      <c r="EL28">
        <v>1.84</v>
      </c>
      <c r="EM28">
        <v>1.85</v>
      </c>
      <c r="EN28">
        <v>2.21</v>
      </c>
      <c r="EO28">
        <v>2.25</v>
      </c>
      <c r="EP28">
        <v>2.17</v>
      </c>
      <c r="EQ28">
        <v>1.95</v>
      </c>
      <c r="ER28">
        <v>2.18</v>
      </c>
      <c r="ES28">
        <v>2.25</v>
      </c>
      <c r="ET28">
        <v>2.47</v>
      </c>
      <c r="EU28" t="s">
        <v>220</v>
      </c>
      <c r="EV28">
        <v>2</v>
      </c>
      <c r="EW28">
        <v>3</v>
      </c>
      <c r="EX28">
        <v>3</v>
      </c>
      <c r="EY28">
        <v>3</v>
      </c>
      <c r="EZ28">
        <v>3</v>
      </c>
      <c r="FA28">
        <v>4</v>
      </c>
      <c r="FB28">
        <v>4</v>
      </c>
      <c r="FC28">
        <v>6</v>
      </c>
      <c r="FD28">
        <v>7</v>
      </c>
      <c r="FE28">
        <v>1</v>
      </c>
      <c r="FF28">
        <v>24</v>
      </c>
      <c r="FG28">
        <v>40</v>
      </c>
      <c r="FH28">
        <v>51</v>
      </c>
      <c r="FI28">
        <v>60</v>
      </c>
      <c r="FJ28">
        <v>94</v>
      </c>
      <c r="FK28">
        <v>121</v>
      </c>
      <c r="FL28">
        <v>174</v>
      </c>
      <c r="FM28">
        <v>232</v>
      </c>
      <c r="FN28">
        <v>274</v>
      </c>
      <c r="FO28" t="s">
        <v>220</v>
      </c>
      <c r="FP28" t="s">
        <v>220</v>
      </c>
      <c r="FQ28" t="s">
        <v>220</v>
      </c>
      <c r="FR28" t="s">
        <v>220</v>
      </c>
      <c r="FS28" t="s">
        <v>220</v>
      </c>
      <c r="FT28" t="s">
        <v>220</v>
      </c>
      <c r="FU28" t="s">
        <v>220</v>
      </c>
      <c r="FV28" t="s">
        <v>220</v>
      </c>
      <c r="FW28" t="s">
        <v>220</v>
      </c>
      <c r="FX28">
        <v>1</v>
      </c>
      <c r="FY28" t="s">
        <v>220</v>
      </c>
      <c r="FZ28" t="s">
        <v>220</v>
      </c>
      <c r="GA28">
        <v>1</v>
      </c>
      <c r="GB28">
        <v>1</v>
      </c>
      <c r="GC28">
        <v>1</v>
      </c>
      <c r="GD28">
        <v>1</v>
      </c>
      <c r="GE28">
        <v>1</v>
      </c>
      <c r="GF28">
        <v>1</v>
      </c>
      <c r="GG28">
        <v>2</v>
      </c>
      <c r="GH28">
        <v>2</v>
      </c>
      <c r="GI28" t="s">
        <v>220</v>
      </c>
      <c r="GJ28" t="s">
        <v>220</v>
      </c>
      <c r="GK28" t="s">
        <v>220</v>
      </c>
      <c r="GL28" t="s">
        <v>220</v>
      </c>
      <c r="GM28" t="s">
        <v>220</v>
      </c>
      <c r="GN28">
        <v>2</v>
      </c>
      <c r="GO28">
        <v>3</v>
      </c>
      <c r="GP28">
        <v>3</v>
      </c>
      <c r="GQ28">
        <v>4</v>
      </c>
      <c r="GR28">
        <v>4</v>
      </c>
      <c r="GS28" t="s">
        <v>312</v>
      </c>
      <c r="GT28" t="s">
        <v>321</v>
      </c>
      <c r="GU28" t="s">
        <v>218</v>
      </c>
      <c r="GV28" t="s">
        <v>218</v>
      </c>
      <c r="GW28" t="s">
        <v>218</v>
      </c>
      <c r="GX28" t="s">
        <v>218</v>
      </c>
    </row>
    <row r="29" spans="1:206" ht="12.75">
      <c r="A29">
        <v>55904</v>
      </c>
      <c r="B29" t="s">
        <v>240</v>
      </c>
      <c r="C29" t="s">
        <v>270</v>
      </c>
      <c r="D29">
        <v>1</v>
      </c>
      <c r="E29" t="s">
        <v>227</v>
      </c>
      <c r="F29">
        <v>57339276</v>
      </c>
      <c r="G29">
        <v>0</v>
      </c>
      <c r="H29" t="s">
        <v>265</v>
      </c>
      <c r="I29">
        <v>20050809</v>
      </c>
      <c r="J29" t="s">
        <v>322</v>
      </c>
      <c r="K29" t="s">
        <v>210</v>
      </c>
      <c r="L29" t="s">
        <v>211</v>
      </c>
      <c r="M29">
        <v>1</v>
      </c>
      <c r="N29" t="s">
        <v>250</v>
      </c>
      <c r="O29" t="s">
        <v>213</v>
      </c>
      <c r="P29">
        <v>0</v>
      </c>
      <c r="Q29">
        <v>0</v>
      </c>
      <c r="R29" t="s">
        <v>212</v>
      </c>
      <c r="S29">
        <v>-6.2026</v>
      </c>
      <c r="T29">
        <v>1599</v>
      </c>
      <c r="U29">
        <v>20.1</v>
      </c>
      <c r="V29">
        <v>99</v>
      </c>
      <c r="W29">
        <v>39.2</v>
      </c>
      <c r="X29">
        <v>109.5</v>
      </c>
      <c r="Y29">
        <v>30</v>
      </c>
      <c r="Z29">
        <v>68</v>
      </c>
      <c r="AA29">
        <v>1.52</v>
      </c>
      <c r="AB29">
        <v>7</v>
      </c>
      <c r="AC29" t="s">
        <v>213</v>
      </c>
      <c r="AD29">
        <v>2620</v>
      </c>
      <c r="AE29">
        <v>24.6</v>
      </c>
      <c r="AF29">
        <v>98</v>
      </c>
      <c r="AG29">
        <v>40</v>
      </c>
      <c r="AH29">
        <v>110.6</v>
      </c>
      <c r="AI29">
        <v>30.1</v>
      </c>
      <c r="AJ29">
        <v>68.4</v>
      </c>
      <c r="AK29">
        <v>3.8</v>
      </c>
      <c r="AL29">
        <v>4</v>
      </c>
      <c r="AM29" t="s">
        <v>213</v>
      </c>
      <c r="AN29" t="s">
        <v>214</v>
      </c>
      <c r="AO29">
        <v>411</v>
      </c>
      <c r="AP29">
        <v>208.9</v>
      </c>
      <c r="AQ29">
        <v>0.5</v>
      </c>
      <c r="AR29">
        <v>693.2</v>
      </c>
      <c r="AS29">
        <v>643.1</v>
      </c>
      <c r="AT29" t="s">
        <v>213</v>
      </c>
      <c r="AU29" t="s">
        <v>213</v>
      </c>
      <c r="AV29" t="s">
        <v>215</v>
      </c>
      <c r="AW29" t="s">
        <v>213</v>
      </c>
      <c r="AX29" t="s">
        <v>216</v>
      </c>
      <c r="AY29">
        <v>792</v>
      </c>
      <c r="AZ29">
        <v>307.9</v>
      </c>
      <c r="BA29">
        <v>1</v>
      </c>
      <c r="BB29">
        <v>656.7</v>
      </c>
      <c r="BC29">
        <v>634.7</v>
      </c>
      <c r="BD29" t="s">
        <v>213</v>
      </c>
      <c r="BE29" t="s">
        <v>213</v>
      </c>
      <c r="BF29" t="s">
        <v>215</v>
      </c>
      <c r="BG29" t="s">
        <v>213</v>
      </c>
      <c r="BH29" t="s">
        <v>216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 t="s">
        <v>217</v>
      </c>
      <c r="BV29" t="s">
        <v>217</v>
      </c>
      <c r="BW29" t="s">
        <v>252</v>
      </c>
      <c r="BX29" t="s">
        <v>252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 t="s">
        <v>218</v>
      </c>
      <c r="CM29" t="s">
        <v>218</v>
      </c>
      <c r="CN29">
        <v>0</v>
      </c>
      <c r="CO29" t="s">
        <v>252</v>
      </c>
      <c r="CP29">
        <v>0</v>
      </c>
      <c r="CQ29" t="s">
        <v>213</v>
      </c>
      <c r="CR29" t="s">
        <v>213</v>
      </c>
      <c r="CS29" t="s">
        <v>213</v>
      </c>
      <c r="CT29" t="s">
        <v>213</v>
      </c>
      <c r="CU29" t="s">
        <v>213</v>
      </c>
      <c r="CV29" t="s">
        <v>213</v>
      </c>
      <c r="CW29" t="s">
        <v>213</v>
      </c>
      <c r="CX29" t="s">
        <v>213</v>
      </c>
      <c r="CY29" t="s">
        <v>213</v>
      </c>
      <c r="CZ29" t="s">
        <v>213</v>
      </c>
      <c r="DA29" t="s">
        <v>213</v>
      </c>
      <c r="DB29" t="s">
        <v>213</v>
      </c>
      <c r="DC29" t="s">
        <v>219</v>
      </c>
      <c r="DD29" t="s">
        <v>219</v>
      </c>
      <c r="DE29" t="s">
        <v>213</v>
      </c>
      <c r="DF29" t="s">
        <v>213</v>
      </c>
      <c r="DG29" t="s">
        <v>250</v>
      </c>
      <c r="DH29" t="s">
        <v>250</v>
      </c>
      <c r="DI29" t="s">
        <v>250</v>
      </c>
      <c r="DJ29" t="s">
        <v>250</v>
      </c>
      <c r="DK29" t="s">
        <v>250</v>
      </c>
      <c r="DL29" t="s">
        <v>250</v>
      </c>
      <c r="DM29" t="s">
        <v>250</v>
      </c>
      <c r="DN29" t="s">
        <v>250</v>
      </c>
      <c r="DO29" t="s">
        <v>250</v>
      </c>
      <c r="DP29" t="s">
        <v>250</v>
      </c>
      <c r="DQ29" t="s">
        <v>213</v>
      </c>
      <c r="DR29" t="s">
        <v>213</v>
      </c>
      <c r="DS29" t="s">
        <v>213</v>
      </c>
      <c r="DT29" t="s">
        <v>213</v>
      </c>
      <c r="DU29" t="s">
        <v>213</v>
      </c>
      <c r="DV29" t="s">
        <v>213</v>
      </c>
      <c r="DW29" t="s">
        <v>213</v>
      </c>
      <c r="DX29" t="s">
        <v>213</v>
      </c>
      <c r="DY29" t="s">
        <v>213</v>
      </c>
      <c r="DZ29" t="s">
        <v>213</v>
      </c>
      <c r="EA29" t="s">
        <v>250</v>
      </c>
      <c r="EB29" t="s">
        <v>250</v>
      </c>
      <c r="EC29" t="s">
        <v>250</v>
      </c>
      <c r="ED29" t="s">
        <v>250</v>
      </c>
      <c r="EE29" t="s">
        <v>250</v>
      </c>
      <c r="EF29" t="s">
        <v>250</v>
      </c>
      <c r="EG29" t="s">
        <v>250</v>
      </c>
      <c r="EH29" t="s">
        <v>250</v>
      </c>
      <c r="EI29" t="s">
        <v>250</v>
      </c>
      <c r="EJ29" t="s">
        <v>250</v>
      </c>
      <c r="EK29" t="s">
        <v>250</v>
      </c>
      <c r="EL29" t="s">
        <v>250</v>
      </c>
      <c r="EM29" t="s">
        <v>250</v>
      </c>
      <c r="EN29" t="s">
        <v>250</v>
      </c>
      <c r="EO29" t="s">
        <v>250</v>
      </c>
      <c r="EP29" t="s">
        <v>250</v>
      </c>
      <c r="EQ29" t="s">
        <v>250</v>
      </c>
      <c r="ER29" t="s">
        <v>250</v>
      </c>
      <c r="ES29" t="s">
        <v>250</v>
      </c>
      <c r="ET29" t="s">
        <v>250</v>
      </c>
      <c r="EU29" t="s">
        <v>253</v>
      </c>
      <c r="EV29" t="s">
        <v>253</v>
      </c>
      <c r="EW29" t="s">
        <v>253</v>
      </c>
      <c r="EX29" t="s">
        <v>253</v>
      </c>
      <c r="EY29" t="s">
        <v>253</v>
      </c>
      <c r="EZ29" t="s">
        <v>253</v>
      </c>
      <c r="FA29" t="s">
        <v>253</v>
      </c>
      <c r="FB29" t="s">
        <v>253</v>
      </c>
      <c r="FC29" t="s">
        <v>253</v>
      </c>
      <c r="FD29" t="s">
        <v>253</v>
      </c>
      <c r="FE29" t="s">
        <v>253</v>
      </c>
      <c r="FF29" t="s">
        <v>253</v>
      </c>
      <c r="FG29" t="s">
        <v>253</v>
      </c>
      <c r="FH29" t="s">
        <v>253</v>
      </c>
      <c r="FI29" t="s">
        <v>253</v>
      </c>
      <c r="FJ29" t="s">
        <v>253</v>
      </c>
      <c r="FK29" t="s">
        <v>253</v>
      </c>
      <c r="FL29" t="s">
        <v>253</v>
      </c>
      <c r="FM29" t="s">
        <v>253</v>
      </c>
      <c r="FN29" t="s">
        <v>253</v>
      </c>
      <c r="FO29" t="s">
        <v>253</v>
      </c>
      <c r="FP29" t="s">
        <v>253</v>
      </c>
      <c r="FQ29" t="s">
        <v>253</v>
      </c>
      <c r="FR29" t="s">
        <v>253</v>
      </c>
      <c r="FS29" t="s">
        <v>253</v>
      </c>
      <c r="FT29" t="s">
        <v>253</v>
      </c>
      <c r="FU29" t="s">
        <v>253</v>
      </c>
      <c r="FV29" t="s">
        <v>253</v>
      </c>
      <c r="FW29" t="s">
        <v>253</v>
      </c>
      <c r="FX29" t="s">
        <v>253</v>
      </c>
      <c r="FY29" t="s">
        <v>253</v>
      </c>
      <c r="FZ29" t="s">
        <v>253</v>
      </c>
      <c r="GA29" t="s">
        <v>253</v>
      </c>
      <c r="GB29" t="s">
        <v>253</v>
      </c>
      <c r="GC29" t="s">
        <v>253</v>
      </c>
      <c r="GD29" t="s">
        <v>253</v>
      </c>
      <c r="GE29" t="s">
        <v>253</v>
      </c>
      <c r="GF29" t="s">
        <v>253</v>
      </c>
      <c r="GG29" t="s">
        <v>253</v>
      </c>
      <c r="GH29" t="s">
        <v>253</v>
      </c>
      <c r="GI29" t="s">
        <v>253</v>
      </c>
      <c r="GJ29" t="s">
        <v>253</v>
      </c>
      <c r="GK29" t="s">
        <v>253</v>
      </c>
      <c r="GL29" t="s">
        <v>253</v>
      </c>
      <c r="GM29" t="s">
        <v>253</v>
      </c>
      <c r="GN29" t="s">
        <v>253</v>
      </c>
      <c r="GO29" t="s">
        <v>253</v>
      </c>
      <c r="GP29" t="s">
        <v>253</v>
      </c>
      <c r="GQ29" t="s">
        <v>253</v>
      </c>
      <c r="GR29" t="s">
        <v>253</v>
      </c>
      <c r="GS29" t="s">
        <v>323</v>
      </c>
      <c r="GT29" t="s">
        <v>247</v>
      </c>
      <c r="GU29" t="s">
        <v>324</v>
      </c>
      <c r="GV29" t="s">
        <v>325</v>
      </c>
      <c r="GW29" t="s">
        <v>218</v>
      </c>
      <c r="GX29" t="s">
        <v>218</v>
      </c>
    </row>
    <row r="30" spans="1:206" ht="12.75">
      <c r="A30">
        <v>55848</v>
      </c>
      <c r="B30" t="s">
        <v>240</v>
      </c>
      <c r="C30" t="s">
        <v>270</v>
      </c>
      <c r="D30">
        <v>2</v>
      </c>
      <c r="E30" t="s">
        <v>227</v>
      </c>
      <c r="F30">
        <v>57281176</v>
      </c>
      <c r="G30">
        <v>0</v>
      </c>
      <c r="H30" t="s">
        <v>326</v>
      </c>
      <c r="I30">
        <v>20050811</v>
      </c>
      <c r="J30" t="s">
        <v>327</v>
      </c>
      <c r="K30" t="s">
        <v>210</v>
      </c>
      <c r="L30" t="s">
        <v>211</v>
      </c>
      <c r="M30">
        <v>350</v>
      </c>
      <c r="N30">
        <v>3.1</v>
      </c>
      <c r="O30">
        <v>49.1</v>
      </c>
      <c r="P30">
        <v>125.6</v>
      </c>
      <c r="Q30">
        <v>2.8</v>
      </c>
      <c r="R30">
        <v>1.1667</v>
      </c>
      <c r="S30">
        <v>2.0065</v>
      </c>
      <c r="T30">
        <v>1600</v>
      </c>
      <c r="U30">
        <v>20</v>
      </c>
      <c r="V30">
        <v>99</v>
      </c>
      <c r="W30">
        <v>40</v>
      </c>
      <c r="X30">
        <v>110</v>
      </c>
      <c r="Y30">
        <v>30.1</v>
      </c>
      <c r="Z30">
        <v>68</v>
      </c>
      <c r="AA30">
        <v>1.62</v>
      </c>
      <c r="AB30">
        <v>7</v>
      </c>
      <c r="AC30">
        <v>102.4</v>
      </c>
      <c r="AD30">
        <v>2606</v>
      </c>
      <c r="AE30">
        <v>30.9</v>
      </c>
      <c r="AF30">
        <v>98.1</v>
      </c>
      <c r="AG30">
        <v>39</v>
      </c>
      <c r="AH30">
        <v>110</v>
      </c>
      <c r="AI30">
        <v>29.1</v>
      </c>
      <c r="AJ30">
        <v>68.5</v>
      </c>
      <c r="AK30">
        <v>3.56</v>
      </c>
      <c r="AL30">
        <v>3</v>
      </c>
      <c r="AM30">
        <v>102.6</v>
      </c>
      <c r="AN30" t="s">
        <v>214</v>
      </c>
      <c r="AO30">
        <v>436</v>
      </c>
      <c r="AP30">
        <v>205.2</v>
      </c>
      <c r="AQ30">
        <v>2.1</v>
      </c>
      <c r="AR30">
        <v>677.2</v>
      </c>
      <c r="AS30">
        <v>626.7</v>
      </c>
      <c r="AT30">
        <v>518.6</v>
      </c>
      <c r="AU30">
        <v>44.5</v>
      </c>
      <c r="AV30">
        <v>88.4</v>
      </c>
      <c r="AW30">
        <v>345.6</v>
      </c>
      <c r="AX30" t="s">
        <v>216</v>
      </c>
      <c r="AY30">
        <v>745</v>
      </c>
      <c r="AZ30">
        <v>312.4</v>
      </c>
      <c r="BA30">
        <v>5.6</v>
      </c>
      <c r="BB30">
        <v>634.2</v>
      </c>
      <c r="BC30">
        <v>622.9</v>
      </c>
      <c r="BD30">
        <v>457.5</v>
      </c>
      <c r="BE30">
        <v>48.8</v>
      </c>
      <c r="BF30">
        <v>133.5</v>
      </c>
      <c r="BG30">
        <v>403.9</v>
      </c>
      <c r="BH30" t="s">
        <v>216</v>
      </c>
      <c r="BI30">
        <v>79.8</v>
      </c>
      <c r="BJ30">
        <v>140.9</v>
      </c>
      <c r="BK30">
        <v>101.8</v>
      </c>
      <c r="BL30">
        <v>118</v>
      </c>
      <c r="BM30">
        <v>99.7</v>
      </c>
      <c r="BN30">
        <v>111.2</v>
      </c>
      <c r="BO30">
        <v>82.5</v>
      </c>
      <c r="BP30">
        <v>126.2</v>
      </c>
      <c r="BQ30">
        <v>113.6</v>
      </c>
      <c r="BR30">
        <v>122.5</v>
      </c>
      <c r="BS30">
        <v>85.3</v>
      </c>
      <c r="BT30">
        <v>148.6</v>
      </c>
      <c r="BU30" t="s">
        <v>217</v>
      </c>
      <c r="BV30" t="s">
        <v>217</v>
      </c>
      <c r="BW30">
        <v>110.84</v>
      </c>
      <c r="BX30">
        <v>110.8</v>
      </c>
      <c r="BY30">
        <v>125.6</v>
      </c>
      <c r="BZ30">
        <v>2.9</v>
      </c>
      <c r="CA30">
        <v>1.6</v>
      </c>
      <c r="CB30">
        <v>2.6</v>
      </c>
      <c r="CC30">
        <v>2.4</v>
      </c>
      <c r="CD30">
        <v>2.8</v>
      </c>
      <c r="CE30">
        <v>2.5</v>
      </c>
      <c r="CF30">
        <v>3</v>
      </c>
      <c r="CG30">
        <v>1.8</v>
      </c>
      <c r="CH30">
        <v>2.1</v>
      </c>
      <c r="CI30">
        <v>2.1</v>
      </c>
      <c r="CJ30">
        <v>1.7</v>
      </c>
      <c r="CK30">
        <v>2.4</v>
      </c>
      <c r="CL30" t="s">
        <v>218</v>
      </c>
      <c r="CM30" t="s">
        <v>218</v>
      </c>
      <c r="CN30">
        <v>2.33</v>
      </c>
      <c r="CO30">
        <v>2.33</v>
      </c>
      <c r="CP30">
        <v>2.8</v>
      </c>
      <c r="CQ30" t="s">
        <v>213</v>
      </c>
      <c r="CR30" t="s">
        <v>213</v>
      </c>
      <c r="CS30" t="s">
        <v>213</v>
      </c>
      <c r="CT30" t="s">
        <v>213</v>
      </c>
      <c r="CU30" t="s">
        <v>213</v>
      </c>
      <c r="CV30" t="s">
        <v>213</v>
      </c>
      <c r="CW30" t="s">
        <v>213</v>
      </c>
      <c r="CX30" t="s">
        <v>213</v>
      </c>
      <c r="CY30" t="s">
        <v>213</v>
      </c>
      <c r="CZ30" t="s">
        <v>213</v>
      </c>
      <c r="DA30" t="s">
        <v>213</v>
      </c>
      <c r="DB30" t="s">
        <v>213</v>
      </c>
      <c r="DC30" t="s">
        <v>219</v>
      </c>
      <c r="DD30" t="s">
        <v>219</v>
      </c>
      <c r="DE30" t="s">
        <v>213</v>
      </c>
      <c r="DF30">
        <v>49.1</v>
      </c>
      <c r="DG30">
        <v>13.53</v>
      </c>
      <c r="DH30">
        <v>16.86</v>
      </c>
      <c r="DI30">
        <v>17.28</v>
      </c>
      <c r="DJ30">
        <v>17.6</v>
      </c>
      <c r="DK30">
        <v>18.66</v>
      </c>
      <c r="DL30">
        <v>18.16</v>
      </c>
      <c r="DM30">
        <v>20.8</v>
      </c>
      <c r="DN30">
        <v>20.11</v>
      </c>
      <c r="DO30">
        <v>20.68</v>
      </c>
      <c r="DP30">
        <v>22.09</v>
      </c>
      <c r="DQ30">
        <v>0.1</v>
      </c>
      <c r="DR30">
        <v>0.7</v>
      </c>
      <c r="DS30">
        <v>1.1</v>
      </c>
      <c r="DT30">
        <v>1.7</v>
      </c>
      <c r="DU30">
        <v>3</v>
      </c>
      <c r="DV30">
        <v>3.4</v>
      </c>
      <c r="DW30">
        <v>4.2</v>
      </c>
      <c r="DX30">
        <v>5</v>
      </c>
      <c r="DY30">
        <v>5.7</v>
      </c>
      <c r="DZ30">
        <v>6.1</v>
      </c>
      <c r="EA30">
        <v>7.1</v>
      </c>
      <c r="EB30">
        <v>6.7</v>
      </c>
      <c r="EC30">
        <v>6.1</v>
      </c>
      <c r="ED30">
        <v>5.6</v>
      </c>
      <c r="EE30">
        <v>4.8</v>
      </c>
      <c r="EF30">
        <v>3.9</v>
      </c>
      <c r="EG30">
        <v>3.2</v>
      </c>
      <c r="EH30">
        <v>2.7</v>
      </c>
      <c r="EI30">
        <v>2.3</v>
      </c>
      <c r="EJ30">
        <v>2.5</v>
      </c>
      <c r="EK30">
        <v>1.7</v>
      </c>
      <c r="EL30">
        <v>1.8</v>
      </c>
      <c r="EM30">
        <v>2</v>
      </c>
      <c r="EN30">
        <v>2</v>
      </c>
      <c r="EO30">
        <v>2.1</v>
      </c>
      <c r="EP30">
        <v>2.6</v>
      </c>
      <c r="EQ30">
        <v>2.4</v>
      </c>
      <c r="ER30">
        <v>2.4</v>
      </c>
      <c r="ES30">
        <v>2.87</v>
      </c>
      <c r="ET30">
        <v>2.9</v>
      </c>
      <c r="EU30">
        <v>0</v>
      </c>
      <c r="EV30">
        <v>2</v>
      </c>
      <c r="EW30">
        <v>3</v>
      </c>
      <c r="EX30">
        <v>3</v>
      </c>
      <c r="EY30">
        <v>3</v>
      </c>
      <c r="EZ30">
        <v>3</v>
      </c>
      <c r="FA30">
        <v>4</v>
      </c>
      <c r="FB30">
        <v>5</v>
      </c>
      <c r="FC30">
        <v>6</v>
      </c>
      <c r="FD30">
        <v>6</v>
      </c>
      <c r="FE30">
        <v>1</v>
      </c>
      <c r="FF30">
        <v>21</v>
      </c>
      <c r="FG30">
        <v>31</v>
      </c>
      <c r="FH30">
        <v>38</v>
      </c>
      <c r="FI30">
        <v>42</v>
      </c>
      <c r="FJ30">
        <v>63</v>
      </c>
      <c r="FK30">
        <v>94</v>
      </c>
      <c r="FL30">
        <v>156</v>
      </c>
      <c r="FM30">
        <v>195</v>
      </c>
      <c r="FN30">
        <v>238</v>
      </c>
      <c r="FO30">
        <v>2</v>
      </c>
      <c r="FP30">
        <v>1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1</v>
      </c>
      <c r="FY30">
        <v>1</v>
      </c>
      <c r="FZ30">
        <v>0</v>
      </c>
      <c r="GA30">
        <v>0</v>
      </c>
      <c r="GB30">
        <v>0</v>
      </c>
      <c r="GC30">
        <v>0</v>
      </c>
      <c r="GD30">
        <v>3</v>
      </c>
      <c r="GE30">
        <v>2</v>
      </c>
      <c r="GF30">
        <v>2</v>
      </c>
      <c r="GG30">
        <v>3</v>
      </c>
      <c r="GH30">
        <v>3</v>
      </c>
      <c r="GI30">
        <v>0</v>
      </c>
      <c r="GJ30">
        <v>0</v>
      </c>
      <c r="GK30">
        <v>1</v>
      </c>
      <c r="GL30">
        <v>0</v>
      </c>
      <c r="GM30">
        <v>2</v>
      </c>
      <c r="GN30">
        <v>1</v>
      </c>
      <c r="GO30">
        <v>3</v>
      </c>
      <c r="GP30">
        <v>3</v>
      </c>
      <c r="GQ30">
        <v>3</v>
      </c>
      <c r="GR30">
        <v>3</v>
      </c>
      <c r="GS30" t="s">
        <v>274</v>
      </c>
      <c r="GT30">
        <v>66</v>
      </c>
      <c r="GU30" t="s">
        <v>328</v>
      </c>
      <c r="GV30" t="s">
        <v>329</v>
      </c>
      <c r="GW30" t="s">
        <v>330</v>
      </c>
      <c r="GX30" t="s">
        <v>331</v>
      </c>
    </row>
    <row r="31" spans="1:206" ht="12.75">
      <c r="A31">
        <v>55847</v>
      </c>
      <c r="B31" t="s">
        <v>240</v>
      </c>
      <c r="C31" t="s">
        <v>207</v>
      </c>
      <c r="D31">
        <v>1</v>
      </c>
      <c r="E31">
        <v>11</v>
      </c>
      <c r="F31">
        <v>57339271</v>
      </c>
      <c r="G31">
        <v>0</v>
      </c>
      <c r="H31" t="s">
        <v>271</v>
      </c>
      <c r="I31">
        <v>20050829</v>
      </c>
      <c r="J31" t="s">
        <v>332</v>
      </c>
      <c r="K31" t="s">
        <v>210</v>
      </c>
      <c r="L31" t="s">
        <v>273</v>
      </c>
      <c r="M31">
        <v>350</v>
      </c>
      <c r="N31">
        <v>3.2</v>
      </c>
      <c r="O31">
        <v>39.4</v>
      </c>
      <c r="P31">
        <v>75.5</v>
      </c>
      <c r="Q31">
        <v>2.5</v>
      </c>
      <c r="R31">
        <v>-0.0444</v>
      </c>
      <c r="S31">
        <v>-0.5399</v>
      </c>
      <c r="T31">
        <v>1600</v>
      </c>
      <c r="U31">
        <v>20</v>
      </c>
      <c r="V31">
        <v>99</v>
      </c>
      <c r="W31">
        <v>40</v>
      </c>
      <c r="X31">
        <v>110.1</v>
      </c>
      <c r="Y31">
        <v>30</v>
      </c>
      <c r="Z31">
        <v>68</v>
      </c>
      <c r="AA31">
        <v>2.04</v>
      </c>
      <c r="AB31">
        <v>7</v>
      </c>
      <c r="AC31" t="s">
        <v>213</v>
      </c>
      <c r="AD31">
        <v>2631</v>
      </c>
      <c r="AE31">
        <v>27.8</v>
      </c>
      <c r="AF31">
        <v>98</v>
      </c>
      <c r="AG31">
        <v>39.8</v>
      </c>
      <c r="AH31">
        <v>110.1</v>
      </c>
      <c r="AI31">
        <v>28.4</v>
      </c>
      <c r="AJ31">
        <v>68.4</v>
      </c>
      <c r="AK31">
        <v>3.68</v>
      </c>
      <c r="AL31">
        <v>2.9</v>
      </c>
      <c r="AM31" t="s">
        <v>213</v>
      </c>
      <c r="AN31" t="s">
        <v>214</v>
      </c>
      <c r="AO31">
        <v>423</v>
      </c>
      <c r="AP31">
        <v>237.1</v>
      </c>
      <c r="AQ31">
        <v>0.6</v>
      </c>
      <c r="AR31">
        <v>617.4</v>
      </c>
      <c r="AS31">
        <v>588.7</v>
      </c>
      <c r="AT31" t="s">
        <v>213</v>
      </c>
      <c r="AU31" t="s">
        <v>213</v>
      </c>
      <c r="AV31" t="s">
        <v>215</v>
      </c>
      <c r="AW31" t="s">
        <v>213</v>
      </c>
      <c r="AX31" t="s">
        <v>216</v>
      </c>
      <c r="AY31">
        <v>765</v>
      </c>
      <c r="AZ31">
        <v>309.4</v>
      </c>
      <c r="BA31">
        <v>1.2</v>
      </c>
      <c r="BB31">
        <v>639.8</v>
      </c>
      <c r="BC31">
        <v>642.3</v>
      </c>
      <c r="BD31" t="s">
        <v>213</v>
      </c>
      <c r="BE31" t="s">
        <v>213</v>
      </c>
      <c r="BF31" t="s">
        <v>215</v>
      </c>
      <c r="BG31" t="s">
        <v>213</v>
      </c>
      <c r="BH31" t="s">
        <v>216</v>
      </c>
      <c r="BI31">
        <v>47.2</v>
      </c>
      <c r="BJ31">
        <v>90.8</v>
      </c>
      <c r="BK31">
        <v>53</v>
      </c>
      <c r="BL31">
        <v>64</v>
      </c>
      <c r="BM31">
        <v>45.1</v>
      </c>
      <c r="BN31">
        <v>49.4</v>
      </c>
      <c r="BO31">
        <v>52.5</v>
      </c>
      <c r="BP31">
        <v>82.6</v>
      </c>
      <c r="BQ31">
        <v>57.2</v>
      </c>
      <c r="BR31">
        <v>58.7</v>
      </c>
      <c r="BS31">
        <v>41</v>
      </c>
      <c r="BT31">
        <v>133.3</v>
      </c>
      <c r="BU31" t="s">
        <v>217</v>
      </c>
      <c r="BV31" t="s">
        <v>217</v>
      </c>
      <c r="BW31">
        <v>64.57</v>
      </c>
      <c r="BX31">
        <v>64.57</v>
      </c>
      <c r="BY31">
        <v>75.5</v>
      </c>
      <c r="BZ31">
        <v>2.1</v>
      </c>
      <c r="CA31">
        <v>2.3</v>
      </c>
      <c r="CB31">
        <v>2.5</v>
      </c>
      <c r="CC31">
        <v>1.6</v>
      </c>
      <c r="CD31">
        <v>2</v>
      </c>
      <c r="CE31">
        <v>2.2</v>
      </c>
      <c r="CF31">
        <v>2.3</v>
      </c>
      <c r="CG31">
        <v>1.7</v>
      </c>
      <c r="CH31">
        <v>2.3</v>
      </c>
      <c r="CI31">
        <v>2.1</v>
      </c>
      <c r="CJ31">
        <v>4.1</v>
      </c>
      <c r="CK31">
        <v>1.9</v>
      </c>
      <c r="CL31" t="s">
        <v>288</v>
      </c>
      <c r="CM31" t="s">
        <v>218</v>
      </c>
      <c r="CN31">
        <v>2.26</v>
      </c>
      <c r="CO31">
        <v>2.1</v>
      </c>
      <c r="CP31">
        <v>2.5</v>
      </c>
      <c r="CQ31" t="s">
        <v>213</v>
      </c>
      <c r="CR31" t="s">
        <v>213</v>
      </c>
      <c r="CS31" t="s">
        <v>213</v>
      </c>
      <c r="CT31" t="s">
        <v>213</v>
      </c>
      <c r="CU31" t="s">
        <v>213</v>
      </c>
      <c r="CV31" t="s">
        <v>213</v>
      </c>
      <c r="CW31" t="s">
        <v>213</v>
      </c>
      <c r="CX31" t="s">
        <v>213</v>
      </c>
      <c r="CY31" t="s">
        <v>213</v>
      </c>
      <c r="CZ31" t="s">
        <v>213</v>
      </c>
      <c r="DA31" t="s">
        <v>213</v>
      </c>
      <c r="DB31" t="s">
        <v>213</v>
      </c>
      <c r="DC31" t="s">
        <v>219</v>
      </c>
      <c r="DD31" t="s">
        <v>219</v>
      </c>
      <c r="DE31" t="s">
        <v>213</v>
      </c>
      <c r="DF31">
        <v>39.4</v>
      </c>
      <c r="DG31">
        <v>15.93</v>
      </c>
      <c r="DH31">
        <v>16.65</v>
      </c>
      <c r="DI31">
        <v>17.04</v>
      </c>
      <c r="DJ31">
        <v>18</v>
      </c>
      <c r="DK31">
        <v>18.44</v>
      </c>
      <c r="DL31">
        <v>16.46</v>
      </c>
      <c r="DM31">
        <v>16.3</v>
      </c>
      <c r="DN31">
        <v>18.54</v>
      </c>
      <c r="DO31">
        <v>18.68</v>
      </c>
      <c r="DP31">
        <v>19.01</v>
      </c>
      <c r="DQ31">
        <v>0</v>
      </c>
      <c r="DR31">
        <v>0.6</v>
      </c>
      <c r="DS31">
        <v>1.2</v>
      </c>
      <c r="DT31">
        <v>2.7</v>
      </c>
      <c r="DU31">
        <v>3.2</v>
      </c>
      <c r="DV31">
        <v>3.4</v>
      </c>
      <c r="DW31">
        <v>3.8</v>
      </c>
      <c r="DX31">
        <v>4.2</v>
      </c>
      <c r="DY31">
        <v>4.6</v>
      </c>
      <c r="DZ31">
        <v>5.1</v>
      </c>
      <c r="EA31">
        <v>10.5</v>
      </c>
      <c r="EB31">
        <v>9.9</v>
      </c>
      <c r="EC31">
        <v>9.2</v>
      </c>
      <c r="ED31">
        <v>8.7</v>
      </c>
      <c r="EE31">
        <v>7.3</v>
      </c>
      <c r="EF31">
        <v>5.7</v>
      </c>
      <c r="EG31">
        <v>5.2</v>
      </c>
      <c r="EH31">
        <v>3.4</v>
      </c>
      <c r="EI31">
        <v>3.3</v>
      </c>
      <c r="EJ31">
        <v>3</v>
      </c>
      <c r="EK31">
        <v>2.6</v>
      </c>
      <c r="EL31">
        <v>2.73</v>
      </c>
      <c r="EM31">
        <v>3</v>
      </c>
      <c r="EN31">
        <v>3.5</v>
      </c>
      <c r="EO31">
        <v>3.7</v>
      </c>
      <c r="EP31">
        <v>4</v>
      </c>
      <c r="EQ31">
        <v>3.7</v>
      </c>
      <c r="ER31">
        <v>3.83</v>
      </c>
      <c r="ES31">
        <v>4.1</v>
      </c>
      <c r="ET31">
        <v>4.5</v>
      </c>
      <c r="EU31">
        <v>0</v>
      </c>
      <c r="EV31">
        <v>1</v>
      </c>
      <c r="EW31">
        <v>2</v>
      </c>
      <c r="EX31">
        <v>2</v>
      </c>
      <c r="EY31">
        <v>3</v>
      </c>
      <c r="EZ31">
        <v>3</v>
      </c>
      <c r="FA31">
        <v>4</v>
      </c>
      <c r="FB31">
        <v>5</v>
      </c>
      <c r="FC31">
        <v>5</v>
      </c>
      <c r="FD31">
        <v>7</v>
      </c>
      <c r="FE31">
        <v>1</v>
      </c>
      <c r="FF31">
        <v>25</v>
      </c>
      <c r="FG31">
        <v>41</v>
      </c>
      <c r="FH31">
        <v>56</v>
      </c>
      <c r="FI31">
        <v>67</v>
      </c>
      <c r="FJ31">
        <v>103</v>
      </c>
      <c r="FK31">
        <v>135</v>
      </c>
      <c r="FL31">
        <v>159</v>
      </c>
      <c r="FM31">
        <v>194</v>
      </c>
      <c r="FN31">
        <v>263</v>
      </c>
      <c r="FO31">
        <v>1</v>
      </c>
      <c r="FP31">
        <v>1</v>
      </c>
      <c r="FQ31">
        <v>1</v>
      </c>
      <c r="FR31">
        <v>1</v>
      </c>
      <c r="FS31">
        <v>4</v>
      </c>
      <c r="FT31">
        <v>0</v>
      </c>
      <c r="FU31">
        <v>0</v>
      </c>
      <c r="FV31">
        <v>1</v>
      </c>
      <c r="FW31">
        <v>1</v>
      </c>
      <c r="FX31">
        <v>2</v>
      </c>
      <c r="FY31">
        <v>1</v>
      </c>
      <c r="FZ31">
        <v>1</v>
      </c>
      <c r="GA31">
        <v>1</v>
      </c>
      <c r="GB31">
        <v>1</v>
      </c>
      <c r="GC31">
        <v>1</v>
      </c>
      <c r="GD31">
        <v>1</v>
      </c>
      <c r="GE31">
        <v>2</v>
      </c>
      <c r="GF31">
        <v>1</v>
      </c>
      <c r="GG31">
        <v>2</v>
      </c>
      <c r="GH31">
        <v>3</v>
      </c>
      <c r="GI31">
        <v>1</v>
      </c>
      <c r="GJ31">
        <v>2</v>
      </c>
      <c r="GK31">
        <v>2</v>
      </c>
      <c r="GL31">
        <v>2</v>
      </c>
      <c r="GM31">
        <v>2</v>
      </c>
      <c r="GN31">
        <v>4</v>
      </c>
      <c r="GO31">
        <v>4</v>
      </c>
      <c r="GP31">
        <v>7</v>
      </c>
      <c r="GQ31">
        <v>8</v>
      </c>
      <c r="GR31">
        <v>8</v>
      </c>
      <c r="GS31" t="s">
        <v>315</v>
      </c>
      <c r="GT31" t="s">
        <v>247</v>
      </c>
      <c r="GU31" t="s">
        <v>225</v>
      </c>
      <c r="GV31" t="s">
        <v>277</v>
      </c>
      <c r="GW31" t="s">
        <v>218</v>
      </c>
      <c r="GX31" t="s">
        <v>218</v>
      </c>
    </row>
    <row r="32" spans="1:206" ht="12.75">
      <c r="A32">
        <v>56950</v>
      </c>
      <c r="B32" t="s">
        <v>240</v>
      </c>
      <c r="C32" t="s">
        <v>270</v>
      </c>
      <c r="D32">
        <v>2</v>
      </c>
      <c r="E32">
        <v>7</v>
      </c>
      <c r="F32">
        <v>57281176</v>
      </c>
      <c r="G32">
        <v>0</v>
      </c>
      <c r="H32" t="s">
        <v>319</v>
      </c>
      <c r="I32">
        <v>20050907</v>
      </c>
      <c r="J32" t="s">
        <v>333</v>
      </c>
      <c r="K32">
        <v>20061123</v>
      </c>
      <c r="L32" t="s">
        <v>273</v>
      </c>
      <c r="M32">
        <v>350</v>
      </c>
      <c r="N32">
        <v>3.32</v>
      </c>
      <c r="O32">
        <v>46.1</v>
      </c>
      <c r="P32">
        <v>110.4</v>
      </c>
      <c r="Q32">
        <v>2.6</v>
      </c>
      <c r="R32">
        <v>0.6111</v>
      </c>
      <c r="S32">
        <v>1.0131</v>
      </c>
      <c r="T32">
        <v>1600</v>
      </c>
      <c r="U32">
        <v>20</v>
      </c>
      <c r="V32">
        <v>99</v>
      </c>
      <c r="W32">
        <v>40</v>
      </c>
      <c r="X32">
        <v>110</v>
      </c>
      <c r="Y32">
        <v>30</v>
      </c>
      <c r="Z32">
        <v>68</v>
      </c>
      <c r="AA32">
        <v>1.94</v>
      </c>
      <c r="AB32">
        <v>7</v>
      </c>
      <c r="AC32">
        <v>101.2</v>
      </c>
      <c r="AD32">
        <v>2615</v>
      </c>
      <c r="AE32">
        <v>21.6</v>
      </c>
      <c r="AF32">
        <v>97.9</v>
      </c>
      <c r="AG32">
        <v>39.4</v>
      </c>
      <c r="AH32">
        <v>110.1</v>
      </c>
      <c r="AI32">
        <v>28.9</v>
      </c>
      <c r="AJ32">
        <v>68.5</v>
      </c>
      <c r="AK32">
        <v>3.47</v>
      </c>
      <c r="AL32">
        <v>2.8</v>
      </c>
      <c r="AM32">
        <v>101.6</v>
      </c>
      <c r="AN32" t="s">
        <v>214</v>
      </c>
      <c r="AO32">
        <v>446</v>
      </c>
      <c r="AP32">
        <v>207.2</v>
      </c>
      <c r="AQ32">
        <v>2.5</v>
      </c>
      <c r="AR32">
        <v>651.7</v>
      </c>
      <c r="AS32">
        <v>609.6</v>
      </c>
      <c r="AT32">
        <v>505.1</v>
      </c>
      <c r="AU32">
        <v>49.2</v>
      </c>
      <c r="AV32">
        <v>86.2</v>
      </c>
      <c r="AW32">
        <v>347.8</v>
      </c>
      <c r="AX32" t="s">
        <v>216</v>
      </c>
      <c r="AY32">
        <v>806</v>
      </c>
      <c r="AZ32">
        <v>310.8</v>
      </c>
      <c r="BA32">
        <v>5.9</v>
      </c>
      <c r="BB32">
        <v>633.9</v>
      </c>
      <c r="BC32">
        <v>620.9</v>
      </c>
      <c r="BD32">
        <v>455.4</v>
      </c>
      <c r="BE32">
        <v>47.3</v>
      </c>
      <c r="BF32">
        <v>139.2</v>
      </c>
      <c r="BG32">
        <v>398.8</v>
      </c>
      <c r="BH32" t="s">
        <v>216</v>
      </c>
      <c r="BI32">
        <v>103.9</v>
      </c>
      <c r="BJ32">
        <v>74.9</v>
      </c>
      <c r="BK32">
        <v>79.2</v>
      </c>
      <c r="BL32">
        <v>120.2</v>
      </c>
      <c r="BM32">
        <v>84</v>
      </c>
      <c r="BN32">
        <v>64.9</v>
      </c>
      <c r="BO32">
        <v>88.5</v>
      </c>
      <c r="BP32">
        <v>223</v>
      </c>
      <c r="BQ32">
        <v>78</v>
      </c>
      <c r="BR32">
        <v>182.5</v>
      </c>
      <c r="BS32">
        <v>61.4</v>
      </c>
      <c r="BT32">
        <v>89.4</v>
      </c>
      <c r="BU32" t="s">
        <v>217</v>
      </c>
      <c r="BV32" t="s">
        <v>217</v>
      </c>
      <c r="BW32">
        <v>104.16</v>
      </c>
      <c r="BX32">
        <v>104.16</v>
      </c>
      <c r="BY32">
        <v>110.4</v>
      </c>
      <c r="BZ32">
        <v>2.8</v>
      </c>
      <c r="CA32">
        <v>3.5</v>
      </c>
      <c r="CB32">
        <v>2.2</v>
      </c>
      <c r="CC32">
        <v>2.2</v>
      </c>
      <c r="CD32">
        <v>2</v>
      </c>
      <c r="CE32">
        <v>1.8</v>
      </c>
      <c r="CF32">
        <v>2.3</v>
      </c>
      <c r="CG32">
        <v>2.2</v>
      </c>
      <c r="CH32">
        <v>2.4</v>
      </c>
      <c r="CI32">
        <v>2.5</v>
      </c>
      <c r="CJ32">
        <v>2.7</v>
      </c>
      <c r="CK32">
        <v>1.8</v>
      </c>
      <c r="CL32" t="s">
        <v>218</v>
      </c>
      <c r="CM32" t="s">
        <v>218</v>
      </c>
      <c r="CN32">
        <v>2.37</v>
      </c>
      <c r="CO32">
        <v>2.37</v>
      </c>
      <c r="CP32">
        <v>2.6</v>
      </c>
      <c r="CQ32" t="s">
        <v>213</v>
      </c>
      <c r="CR32" t="s">
        <v>213</v>
      </c>
      <c r="CS32" t="s">
        <v>213</v>
      </c>
      <c r="CT32" t="s">
        <v>213</v>
      </c>
      <c r="CU32" t="s">
        <v>213</v>
      </c>
      <c r="CV32" t="s">
        <v>213</v>
      </c>
      <c r="CW32" t="s">
        <v>213</v>
      </c>
      <c r="CX32" t="s">
        <v>213</v>
      </c>
      <c r="CY32" t="s">
        <v>213</v>
      </c>
      <c r="CZ32" t="s">
        <v>213</v>
      </c>
      <c r="DA32" t="s">
        <v>213</v>
      </c>
      <c r="DB32" t="s">
        <v>213</v>
      </c>
      <c r="DC32" t="s">
        <v>219</v>
      </c>
      <c r="DD32" t="s">
        <v>219</v>
      </c>
      <c r="DE32" t="s">
        <v>213</v>
      </c>
      <c r="DF32">
        <v>46.1</v>
      </c>
      <c r="DG32">
        <v>14.92</v>
      </c>
      <c r="DH32">
        <v>16.74</v>
      </c>
      <c r="DI32">
        <v>17.41</v>
      </c>
      <c r="DJ32">
        <v>18.36</v>
      </c>
      <c r="DK32">
        <v>17.75</v>
      </c>
      <c r="DL32">
        <v>18.61</v>
      </c>
      <c r="DM32">
        <v>18.92</v>
      </c>
      <c r="DN32">
        <v>17.82</v>
      </c>
      <c r="DO32">
        <v>20.03</v>
      </c>
      <c r="DP32">
        <v>20.7</v>
      </c>
      <c r="DQ32">
        <v>0</v>
      </c>
      <c r="DR32">
        <v>1.5</v>
      </c>
      <c r="DS32">
        <v>2.2</v>
      </c>
      <c r="DT32">
        <v>2.7</v>
      </c>
      <c r="DU32">
        <v>3.1</v>
      </c>
      <c r="DV32">
        <v>3.3</v>
      </c>
      <c r="DW32">
        <v>3.7</v>
      </c>
      <c r="DX32">
        <v>4.1</v>
      </c>
      <c r="DY32">
        <v>4.5</v>
      </c>
      <c r="DZ32">
        <v>4.8</v>
      </c>
      <c r="EA32">
        <v>6.8</v>
      </c>
      <c r="EB32">
        <v>6.2</v>
      </c>
      <c r="EC32">
        <v>5.3</v>
      </c>
      <c r="ED32">
        <v>5</v>
      </c>
      <c r="EE32">
        <v>4.8</v>
      </c>
      <c r="EF32">
        <v>4.1</v>
      </c>
      <c r="EG32">
        <v>3.9</v>
      </c>
      <c r="EH32">
        <v>2.87</v>
      </c>
      <c r="EI32">
        <v>2.5</v>
      </c>
      <c r="EJ32">
        <v>2.2</v>
      </c>
      <c r="EK32">
        <v>1.95</v>
      </c>
      <c r="EL32">
        <v>2.1</v>
      </c>
      <c r="EM32">
        <v>2.3</v>
      </c>
      <c r="EN32">
        <v>2.2</v>
      </c>
      <c r="EO32">
        <v>2.5</v>
      </c>
      <c r="EP32">
        <v>2.3</v>
      </c>
      <c r="EQ32">
        <v>2.8</v>
      </c>
      <c r="ER32">
        <v>3.1</v>
      </c>
      <c r="ES32">
        <v>3.35</v>
      </c>
      <c r="ET32">
        <v>3.6</v>
      </c>
      <c r="EU32">
        <v>0</v>
      </c>
      <c r="EV32">
        <v>2</v>
      </c>
      <c r="EW32">
        <v>2</v>
      </c>
      <c r="EX32">
        <v>2</v>
      </c>
      <c r="EY32">
        <v>2</v>
      </c>
      <c r="EZ32">
        <v>2</v>
      </c>
      <c r="FA32">
        <v>3</v>
      </c>
      <c r="FB32">
        <v>4</v>
      </c>
      <c r="FC32">
        <v>5</v>
      </c>
      <c r="FD32">
        <v>7</v>
      </c>
      <c r="FE32">
        <v>1</v>
      </c>
      <c r="FF32">
        <v>31</v>
      </c>
      <c r="FG32">
        <v>44</v>
      </c>
      <c r="FH32">
        <v>50</v>
      </c>
      <c r="FI32">
        <v>53</v>
      </c>
      <c r="FJ32">
        <v>86</v>
      </c>
      <c r="FK32">
        <v>111</v>
      </c>
      <c r="FL32">
        <v>166</v>
      </c>
      <c r="FM32">
        <v>209</v>
      </c>
      <c r="FN32">
        <v>241</v>
      </c>
      <c r="FO32">
        <v>0</v>
      </c>
      <c r="FP32">
        <v>1</v>
      </c>
      <c r="FQ32">
        <v>0</v>
      </c>
      <c r="FR32">
        <v>2</v>
      </c>
      <c r="FS32">
        <v>1</v>
      </c>
      <c r="FT32">
        <v>0</v>
      </c>
      <c r="FU32">
        <v>1</v>
      </c>
      <c r="FV32">
        <v>1</v>
      </c>
      <c r="FW32">
        <v>2</v>
      </c>
      <c r="FX32">
        <v>1</v>
      </c>
      <c r="FY32">
        <v>0</v>
      </c>
      <c r="FZ32">
        <v>0</v>
      </c>
      <c r="GA32">
        <v>2</v>
      </c>
      <c r="GB32">
        <v>1</v>
      </c>
      <c r="GC32">
        <v>0</v>
      </c>
      <c r="GD32">
        <v>3</v>
      </c>
      <c r="GE32">
        <v>2</v>
      </c>
      <c r="GF32">
        <v>1</v>
      </c>
      <c r="GG32">
        <v>1</v>
      </c>
      <c r="GH32">
        <v>3</v>
      </c>
      <c r="GI32">
        <v>1</v>
      </c>
      <c r="GJ32">
        <v>2</v>
      </c>
      <c r="GK32">
        <v>1</v>
      </c>
      <c r="GL32">
        <v>1</v>
      </c>
      <c r="GM32">
        <v>1</v>
      </c>
      <c r="GN32">
        <v>2</v>
      </c>
      <c r="GO32">
        <v>2</v>
      </c>
      <c r="GP32">
        <v>3</v>
      </c>
      <c r="GQ32">
        <v>3</v>
      </c>
      <c r="GR32">
        <v>3</v>
      </c>
      <c r="GS32" t="s">
        <v>315</v>
      </c>
      <c r="GT32">
        <v>67</v>
      </c>
      <c r="GU32" t="s">
        <v>218</v>
      </c>
      <c r="GV32" t="s">
        <v>218</v>
      </c>
      <c r="GW32" t="s">
        <v>218</v>
      </c>
      <c r="GX32" t="s">
        <v>218</v>
      </c>
    </row>
    <row r="33" spans="1:206" ht="12.75">
      <c r="A33">
        <v>56972</v>
      </c>
      <c r="B33" t="s">
        <v>240</v>
      </c>
      <c r="C33" t="s">
        <v>270</v>
      </c>
      <c r="D33">
        <v>1</v>
      </c>
      <c r="E33">
        <v>12</v>
      </c>
      <c r="F33">
        <v>57339271</v>
      </c>
      <c r="G33">
        <v>0</v>
      </c>
      <c r="H33" t="s">
        <v>271</v>
      </c>
      <c r="I33">
        <v>20050915</v>
      </c>
      <c r="J33" t="s">
        <v>334</v>
      </c>
      <c r="K33">
        <v>20061123</v>
      </c>
      <c r="L33" t="s">
        <v>273</v>
      </c>
      <c r="M33">
        <v>350</v>
      </c>
      <c r="N33">
        <v>3.57</v>
      </c>
      <c r="O33">
        <v>43.1</v>
      </c>
      <c r="P33">
        <v>90.4</v>
      </c>
      <c r="Q33">
        <v>1.9</v>
      </c>
      <c r="R33">
        <v>0.0556</v>
      </c>
      <c r="S33">
        <v>-0.2941</v>
      </c>
      <c r="T33">
        <v>1600</v>
      </c>
      <c r="U33">
        <v>20</v>
      </c>
      <c r="V33">
        <v>99</v>
      </c>
      <c r="W33">
        <v>40</v>
      </c>
      <c r="X33">
        <v>110</v>
      </c>
      <c r="Y33">
        <v>30</v>
      </c>
      <c r="Z33">
        <v>68</v>
      </c>
      <c r="AA33">
        <v>1.95</v>
      </c>
      <c r="AB33">
        <v>7</v>
      </c>
      <c r="AC33">
        <v>101.1</v>
      </c>
      <c r="AD33">
        <v>2606</v>
      </c>
      <c r="AE33">
        <v>29.2</v>
      </c>
      <c r="AF33">
        <v>98</v>
      </c>
      <c r="AG33">
        <v>39.8</v>
      </c>
      <c r="AH33">
        <v>110.2</v>
      </c>
      <c r="AI33">
        <v>28.1</v>
      </c>
      <c r="AJ33">
        <v>68.4</v>
      </c>
      <c r="AK33">
        <v>3.6</v>
      </c>
      <c r="AL33">
        <v>2.8</v>
      </c>
      <c r="AM33">
        <v>101.2</v>
      </c>
      <c r="AN33" t="s">
        <v>214</v>
      </c>
      <c r="AO33">
        <v>442</v>
      </c>
      <c r="AP33">
        <v>203.9</v>
      </c>
      <c r="AQ33">
        <v>0.5</v>
      </c>
      <c r="AR33">
        <v>673.9</v>
      </c>
      <c r="AS33">
        <v>638.2</v>
      </c>
      <c r="AT33">
        <v>514.7</v>
      </c>
      <c r="AU33">
        <v>71.7</v>
      </c>
      <c r="AV33">
        <v>89.8</v>
      </c>
      <c r="AW33">
        <v>323.9</v>
      </c>
      <c r="AX33" t="s">
        <v>216</v>
      </c>
      <c r="AY33">
        <v>779</v>
      </c>
      <c r="AZ33">
        <v>311</v>
      </c>
      <c r="BA33">
        <v>1.2</v>
      </c>
      <c r="BB33">
        <v>640.3</v>
      </c>
      <c r="BC33">
        <v>646.2</v>
      </c>
      <c r="BD33">
        <v>462</v>
      </c>
      <c r="BE33">
        <v>90.8</v>
      </c>
      <c r="BF33">
        <v>139.8</v>
      </c>
      <c r="BG33">
        <v>391.5</v>
      </c>
      <c r="BH33" t="s">
        <v>216</v>
      </c>
      <c r="BI33">
        <v>87.1</v>
      </c>
      <c r="BJ33">
        <v>106.6</v>
      </c>
      <c r="BK33">
        <v>54.3</v>
      </c>
      <c r="BL33">
        <v>85.9</v>
      </c>
      <c r="BM33">
        <v>99.6</v>
      </c>
      <c r="BN33">
        <v>91.3</v>
      </c>
      <c r="BO33">
        <v>130.6</v>
      </c>
      <c r="BP33">
        <v>90.7</v>
      </c>
      <c r="BQ33">
        <v>90.8</v>
      </c>
      <c r="BR33">
        <v>94.9</v>
      </c>
      <c r="BS33">
        <v>93.2</v>
      </c>
      <c r="BT33">
        <v>102.3</v>
      </c>
      <c r="BU33" t="s">
        <v>217</v>
      </c>
      <c r="BV33" t="s">
        <v>217</v>
      </c>
      <c r="BW33">
        <v>93.94</v>
      </c>
      <c r="BX33">
        <v>93.94</v>
      </c>
      <c r="BY33">
        <v>90.4</v>
      </c>
      <c r="BZ33">
        <v>2</v>
      </c>
      <c r="CA33">
        <v>2.4</v>
      </c>
      <c r="CB33">
        <v>1.6</v>
      </c>
      <c r="CC33">
        <v>1.7</v>
      </c>
      <c r="CD33">
        <v>1.8</v>
      </c>
      <c r="CE33">
        <v>2.3</v>
      </c>
      <c r="CF33">
        <v>1.6</v>
      </c>
      <c r="CG33">
        <v>2.1</v>
      </c>
      <c r="CH33">
        <v>1.7</v>
      </c>
      <c r="CI33">
        <v>3.5</v>
      </c>
      <c r="CJ33">
        <v>2.9</v>
      </c>
      <c r="CK33">
        <v>1.8</v>
      </c>
      <c r="CL33" t="s">
        <v>288</v>
      </c>
      <c r="CM33" t="s">
        <v>218</v>
      </c>
      <c r="CN33">
        <v>2.12</v>
      </c>
      <c r="CO33">
        <v>2.02</v>
      </c>
      <c r="CP33">
        <v>1.9</v>
      </c>
      <c r="CQ33" t="s">
        <v>213</v>
      </c>
      <c r="CR33" t="s">
        <v>213</v>
      </c>
      <c r="CS33" t="s">
        <v>213</v>
      </c>
      <c r="CT33" t="s">
        <v>213</v>
      </c>
      <c r="CU33" t="s">
        <v>213</v>
      </c>
      <c r="CV33" t="s">
        <v>213</v>
      </c>
      <c r="CW33" t="s">
        <v>213</v>
      </c>
      <c r="CX33" t="s">
        <v>213</v>
      </c>
      <c r="CY33" t="s">
        <v>213</v>
      </c>
      <c r="CZ33" t="s">
        <v>213</v>
      </c>
      <c r="DA33" t="s">
        <v>213</v>
      </c>
      <c r="DB33" t="s">
        <v>213</v>
      </c>
      <c r="DC33" t="s">
        <v>219</v>
      </c>
      <c r="DD33" t="s">
        <v>219</v>
      </c>
      <c r="DE33" t="s">
        <v>213</v>
      </c>
      <c r="DF33">
        <v>43.1</v>
      </c>
      <c r="DG33">
        <v>14.83</v>
      </c>
      <c r="DH33">
        <v>16.62</v>
      </c>
      <c r="DI33">
        <v>16.57</v>
      </c>
      <c r="DJ33">
        <v>16.26</v>
      </c>
      <c r="DK33">
        <v>17.86</v>
      </c>
      <c r="DL33">
        <v>18.03</v>
      </c>
      <c r="DM33">
        <v>18.47</v>
      </c>
      <c r="DN33">
        <v>18.92</v>
      </c>
      <c r="DO33">
        <v>19.61</v>
      </c>
      <c r="DP33">
        <v>20.18</v>
      </c>
      <c r="DQ33">
        <v>0.1</v>
      </c>
      <c r="DR33">
        <v>1.6</v>
      </c>
      <c r="DS33">
        <v>2.5</v>
      </c>
      <c r="DT33">
        <v>3</v>
      </c>
      <c r="DU33">
        <v>3.2</v>
      </c>
      <c r="DV33">
        <v>3.4</v>
      </c>
      <c r="DW33">
        <v>3.9</v>
      </c>
      <c r="DX33">
        <v>4.3</v>
      </c>
      <c r="DY33">
        <v>4.8</v>
      </c>
      <c r="DZ33">
        <v>5.4</v>
      </c>
      <c r="EA33">
        <v>7.2</v>
      </c>
      <c r="EB33">
        <v>6.3</v>
      </c>
      <c r="EC33">
        <v>5.2</v>
      </c>
      <c r="ED33">
        <v>4.58</v>
      </c>
      <c r="EE33">
        <v>4.2</v>
      </c>
      <c r="EF33">
        <v>3.4</v>
      </c>
      <c r="EG33">
        <v>2.9</v>
      </c>
      <c r="EH33">
        <v>2.2</v>
      </c>
      <c r="EI33">
        <v>1.9</v>
      </c>
      <c r="EJ33">
        <v>1.5</v>
      </c>
      <c r="EK33">
        <v>1.4</v>
      </c>
      <c r="EL33">
        <v>1.6</v>
      </c>
      <c r="EM33">
        <v>2.2</v>
      </c>
      <c r="EN33">
        <v>2.4</v>
      </c>
      <c r="EO33">
        <v>2.4</v>
      </c>
      <c r="EP33">
        <v>2.5</v>
      </c>
      <c r="EQ33">
        <v>3</v>
      </c>
      <c r="ER33">
        <v>2.6</v>
      </c>
      <c r="ES33">
        <v>3.2</v>
      </c>
      <c r="ET33">
        <v>3.4</v>
      </c>
      <c r="EU33">
        <v>0</v>
      </c>
      <c r="EV33">
        <v>2</v>
      </c>
      <c r="EW33">
        <v>2</v>
      </c>
      <c r="EX33">
        <v>2</v>
      </c>
      <c r="EY33">
        <v>2</v>
      </c>
      <c r="EZ33">
        <v>3</v>
      </c>
      <c r="FA33">
        <v>4</v>
      </c>
      <c r="FB33">
        <v>5</v>
      </c>
      <c r="FC33">
        <v>7</v>
      </c>
      <c r="FD33">
        <v>7</v>
      </c>
      <c r="FE33">
        <v>1</v>
      </c>
      <c r="FF33">
        <v>30</v>
      </c>
      <c r="FG33">
        <v>44</v>
      </c>
      <c r="FH33">
        <v>51</v>
      </c>
      <c r="FI33">
        <v>55</v>
      </c>
      <c r="FJ33">
        <v>80</v>
      </c>
      <c r="FK33">
        <v>121</v>
      </c>
      <c r="FL33">
        <v>171</v>
      </c>
      <c r="FM33">
        <v>212</v>
      </c>
      <c r="FN33">
        <v>248</v>
      </c>
      <c r="FO33">
        <v>0</v>
      </c>
      <c r="FP33">
        <v>2</v>
      </c>
      <c r="FQ33">
        <v>0</v>
      </c>
      <c r="FR33">
        <v>0</v>
      </c>
      <c r="FS33">
        <v>0</v>
      </c>
      <c r="FT33">
        <v>2</v>
      </c>
      <c r="FU33">
        <v>0</v>
      </c>
      <c r="FV33">
        <v>0</v>
      </c>
      <c r="FW33">
        <v>0</v>
      </c>
      <c r="FX33">
        <v>4</v>
      </c>
      <c r="FY33">
        <v>2</v>
      </c>
      <c r="FZ33">
        <v>1</v>
      </c>
      <c r="GA33">
        <v>0</v>
      </c>
      <c r="GB33">
        <v>0</v>
      </c>
      <c r="GC33">
        <v>0</v>
      </c>
      <c r="GD33">
        <v>1</v>
      </c>
      <c r="GE33">
        <v>1</v>
      </c>
      <c r="GF33">
        <v>2</v>
      </c>
      <c r="GG33">
        <v>3</v>
      </c>
      <c r="GH33">
        <v>2</v>
      </c>
      <c r="GI33">
        <v>0</v>
      </c>
      <c r="GJ33">
        <v>1</v>
      </c>
      <c r="GK33">
        <v>0</v>
      </c>
      <c r="GL33">
        <v>0</v>
      </c>
      <c r="GM33">
        <v>0</v>
      </c>
      <c r="GN33">
        <v>2</v>
      </c>
      <c r="GO33">
        <v>2</v>
      </c>
      <c r="GP33">
        <v>2</v>
      </c>
      <c r="GQ33">
        <v>4</v>
      </c>
      <c r="GR33">
        <v>4</v>
      </c>
      <c r="GS33" t="s">
        <v>274</v>
      </c>
      <c r="GT33">
        <v>64</v>
      </c>
      <c r="GU33" t="s">
        <v>310</v>
      </c>
      <c r="GV33" t="s">
        <v>225</v>
      </c>
      <c r="GW33" t="s">
        <v>277</v>
      </c>
      <c r="GX33" t="s">
        <v>218</v>
      </c>
    </row>
    <row r="34" spans="1:206" ht="12.75">
      <c r="A34">
        <v>55909</v>
      </c>
      <c r="B34" t="s">
        <v>206</v>
      </c>
      <c r="C34" t="s">
        <v>264</v>
      </c>
      <c r="D34">
        <v>4</v>
      </c>
      <c r="E34">
        <v>12</v>
      </c>
      <c r="F34">
        <v>57281181</v>
      </c>
      <c r="G34">
        <v>1400</v>
      </c>
      <c r="H34" t="s">
        <v>319</v>
      </c>
      <c r="I34">
        <v>20051016</v>
      </c>
      <c r="J34" t="s">
        <v>335</v>
      </c>
      <c r="K34">
        <v>20061123</v>
      </c>
      <c r="L34" t="s">
        <v>273</v>
      </c>
      <c r="M34">
        <v>350</v>
      </c>
      <c r="N34">
        <v>3.48</v>
      </c>
      <c r="O34">
        <v>36.9</v>
      </c>
      <c r="P34">
        <v>45.9</v>
      </c>
      <c r="Q34">
        <v>1.5</v>
      </c>
      <c r="R34">
        <v>0.5</v>
      </c>
      <c r="S34">
        <v>-0.8646</v>
      </c>
      <c r="T34">
        <v>1601</v>
      </c>
      <c r="U34">
        <v>20</v>
      </c>
      <c r="V34">
        <v>99</v>
      </c>
      <c r="W34">
        <v>40</v>
      </c>
      <c r="X34">
        <v>110.1</v>
      </c>
      <c r="Y34">
        <v>29</v>
      </c>
      <c r="Z34">
        <v>68.4</v>
      </c>
      <c r="AA34">
        <v>2</v>
      </c>
      <c r="AB34">
        <v>7.5</v>
      </c>
      <c r="AC34">
        <v>103</v>
      </c>
      <c r="AD34">
        <v>2599</v>
      </c>
      <c r="AE34">
        <v>24.9</v>
      </c>
      <c r="AF34">
        <v>98.7</v>
      </c>
      <c r="AG34">
        <v>40.1</v>
      </c>
      <c r="AH34">
        <v>110.7</v>
      </c>
      <c r="AI34">
        <v>27.7</v>
      </c>
      <c r="AJ34">
        <v>68.1</v>
      </c>
      <c r="AK34">
        <v>2.65</v>
      </c>
      <c r="AL34">
        <v>-2.1</v>
      </c>
      <c r="AM34">
        <v>102.3</v>
      </c>
      <c r="AN34">
        <v>32142</v>
      </c>
      <c r="AO34">
        <v>428</v>
      </c>
      <c r="AP34">
        <v>212.6</v>
      </c>
      <c r="AQ34">
        <v>0.8</v>
      </c>
      <c r="AR34">
        <v>686</v>
      </c>
      <c r="AS34">
        <v>662</v>
      </c>
      <c r="AT34">
        <v>501</v>
      </c>
      <c r="AU34">
        <v>102.4</v>
      </c>
      <c r="AV34">
        <v>67.2</v>
      </c>
      <c r="AW34">
        <v>313.3</v>
      </c>
      <c r="AX34" t="s">
        <v>216</v>
      </c>
      <c r="AY34">
        <v>812</v>
      </c>
      <c r="AZ34">
        <v>325.2</v>
      </c>
      <c r="BA34">
        <v>1.3</v>
      </c>
      <c r="BB34">
        <v>580</v>
      </c>
      <c r="BC34">
        <v>593</v>
      </c>
      <c r="BD34">
        <v>422</v>
      </c>
      <c r="BE34">
        <v>97.9</v>
      </c>
      <c r="BF34">
        <v>112.5</v>
      </c>
      <c r="BG34">
        <v>384</v>
      </c>
      <c r="BH34" t="s">
        <v>216</v>
      </c>
      <c r="BI34">
        <v>39.1</v>
      </c>
      <c r="BJ34">
        <v>59.4</v>
      </c>
      <c r="BK34">
        <v>47.7</v>
      </c>
      <c r="BL34">
        <v>74</v>
      </c>
      <c r="BM34">
        <v>37.7</v>
      </c>
      <c r="BN34">
        <v>51.8</v>
      </c>
      <c r="BO34">
        <v>21.9</v>
      </c>
      <c r="BP34">
        <v>57.3</v>
      </c>
      <c r="BQ34">
        <v>39.5</v>
      </c>
      <c r="BR34">
        <v>45.6</v>
      </c>
      <c r="BS34">
        <v>20.6</v>
      </c>
      <c r="BT34">
        <v>56.6</v>
      </c>
      <c r="BU34" t="s">
        <v>217</v>
      </c>
      <c r="BV34" t="s">
        <v>217</v>
      </c>
      <c r="BW34">
        <v>45.93</v>
      </c>
      <c r="BX34">
        <v>45.93</v>
      </c>
      <c r="BY34">
        <v>45.9</v>
      </c>
      <c r="BZ34">
        <v>1.2</v>
      </c>
      <c r="CA34">
        <v>1.5</v>
      </c>
      <c r="CB34">
        <v>2.3</v>
      </c>
      <c r="CC34">
        <v>1.6</v>
      </c>
      <c r="CD34">
        <v>0.9</v>
      </c>
      <c r="CE34">
        <v>1.5</v>
      </c>
      <c r="CF34">
        <v>1</v>
      </c>
      <c r="CG34">
        <v>0.8</v>
      </c>
      <c r="CH34">
        <v>2.4</v>
      </c>
      <c r="CI34">
        <v>1.4</v>
      </c>
      <c r="CJ34">
        <v>1.1</v>
      </c>
      <c r="CK34">
        <v>1.6</v>
      </c>
      <c r="CL34" t="s">
        <v>218</v>
      </c>
      <c r="CM34" t="s">
        <v>336</v>
      </c>
      <c r="CN34">
        <v>1.44</v>
      </c>
      <c r="CO34">
        <v>1.5</v>
      </c>
      <c r="CP34">
        <v>1.5</v>
      </c>
      <c r="CQ34" t="s">
        <v>213</v>
      </c>
      <c r="CR34" t="s">
        <v>213</v>
      </c>
      <c r="CS34" t="s">
        <v>213</v>
      </c>
      <c r="CT34" t="s">
        <v>213</v>
      </c>
      <c r="CU34" t="s">
        <v>213</v>
      </c>
      <c r="CV34" t="s">
        <v>213</v>
      </c>
      <c r="CW34" t="s">
        <v>213</v>
      </c>
      <c r="CX34" t="s">
        <v>213</v>
      </c>
      <c r="CY34" t="s">
        <v>213</v>
      </c>
      <c r="CZ34" t="s">
        <v>213</v>
      </c>
      <c r="DA34" t="s">
        <v>213</v>
      </c>
      <c r="DB34" t="s">
        <v>213</v>
      </c>
      <c r="DC34" t="s">
        <v>219</v>
      </c>
      <c r="DD34" t="s">
        <v>219</v>
      </c>
      <c r="DE34" t="s">
        <v>213</v>
      </c>
      <c r="DF34">
        <v>36.9</v>
      </c>
      <c r="DG34">
        <v>15.66</v>
      </c>
      <c r="DH34">
        <v>16.48</v>
      </c>
      <c r="DI34">
        <v>17.42</v>
      </c>
      <c r="DJ34">
        <v>18.21</v>
      </c>
      <c r="DK34">
        <v>18.98</v>
      </c>
      <c r="DL34">
        <v>19.14</v>
      </c>
      <c r="DM34">
        <v>19.76</v>
      </c>
      <c r="DN34">
        <v>20.45</v>
      </c>
      <c r="DO34">
        <v>21.32</v>
      </c>
      <c r="DP34">
        <v>22.47</v>
      </c>
      <c r="DQ34">
        <v>0.1</v>
      </c>
      <c r="DR34">
        <v>1</v>
      </c>
      <c r="DS34">
        <v>2.1</v>
      </c>
      <c r="DT34">
        <v>2.7</v>
      </c>
      <c r="DU34">
        <v>3.2</v>
      </c>
      <c r="DV34">
        <v>3.5</v>
      </c>
      <c r="DW34">
        <v>3.9</v>
      </c>
      <c r="DX34">
        <v>4.4</v>
      </c>
      <c r="DY34">
        <v>5</v>
      </c>
      <c r="DZ34">
        <v>5.5</v>
      </c>
      <c r="EA34">
        <v>8.3</v>
      </c>
      <c r="EB34">
        <v>7.69</v>
      </c>
      <c r="EC34">
        <v>7.14</v>
      </c>
      <c r="ED34">
        <v>6.81</v>
      </c>
      <c r="EE34">
        <v>6.43</v>
      </c>
      <c r="EF34">
        <v>5.71</v>
      </c>
      <c r="EG34">
        <v>5.13</v>
      </c>
      <c r="EH34">
        <v>4.48</v>
      </c>
      <c r="EI34">
        <v>4.1</v>
      </c>
      <c r="EJ34">
        <v>3.42</v>
      </c>
      <c r="EK34">
        <v>1.8</v>
      </c>
      <c r="EL34">
        <v>2.06</v>
      </c>
      <c r="EM34">
        <v>2.14</v>
      </c>
      <c r="EN34">
        <v>2.47</v>
      </c>
      <c r="EO34">
        <v>2.22</v>
      </c>
      <c r="EP34">
        <v>2.56</v>
      </c>
      <c r="EQ34">
        <v>2.54</v>
      </c>
      <c r="ER34">
        <v>2.73</v>
      </c>
      <c r="ES34">
        <v>2.86</v>
      </c>
      <c r="ET34">
        <v>2.84</v>
      </c>
      <c r="EU34" t="s">
        <v>220</v>
      </c>
      <c r="EV34">
        <v>2</v>
      </c>
      <c r="EW34">
        <v>3</v>
      </c>
      <c r="EX34">
        <v>3</v>
      </c>
      <c r="EY34">
        <v>3</v>
      </c>
      <c r="EZ34">
        <v>4</v>
      </c>
      <c r="FA34">
        <v>4</v>
      </c>
      <c r="FB34">
        <v>5</v>
      </c>
      <c r="FC34">
        <v>6</v>
      </c>
      <c r="FD34">
        <v>7</v>
      </c>
      <c r="FE34">
        <v>1</v>
      </c>
      <c r="FF34">
        <v>25</v>
      </c>
      <c r="FG34">
        <v>40</v>
      </c>
      <c r="FH34">
        <v>47</v>
      </c>
      <c r="FI34">
        <v>50</v>
      </c>
      <c r="FJ34">
        <v>76</v>
      </c>
      <c r="FK34">
        <v>94</v>
      </c>
      <c r="FL34">
        <v>109</v>
      </c>
      <c r="FM34">
        <v>144</v>
      </c>
      <c r="FN34">
        <v>205</v>
      </c>
      <c r="FO34" t="s">
        <v>220</v>
      </c>
      <c r="FP34">
        <v>2</v>
      </c>
      <c r="FQ34">
        <v>2</v>
      </c>
      <c r="FR34">
        <v>3</v>
      </c>
      <c r="FS34" t="s">
        <v>220</v>
      </c>
      <c r="FT34" t="s">
        <v>220</v>
      </c>
      <c r="FU34">
        <v>2</v>
      </c>
      <c r="FV34">
        <v>2</v>
      </c>
      <c r="FW34">
        <v>1</v>
      </c>
      <c r="FX34">
        <v>3</v>
      </c>
      <c r="FY34">
        <v>2</v>
      </c>
      <c r="FZ34">
        <v>2</v>
      </c>
      <c r="GA34">
        <v>2</v>
      </c>
      <c r="GB34">
        <v>3</v>
      </c>
      <c r="GC34">
        <v>2</v>
      </c>
      <c r="GD34">
        <v>3</v>
      </c>
      <c r="GE34">
        <v>3</v>
      </c>
      <c r="GF34">
        <v>3</v>
      </c>
      <c r="GG34">
        <v>3</v>
      </c>
      <c r="GH34">
        <v>3</v>
      </c>
      <c r="GI34" t="s">
        <v>220</v>
      </c>
      <c r="GJ34" t="s">
        <v>220</v>
      </c>
      <c r="GK34" t="s">
        <v>220</v>
      </c>
      <c r="GL34" t="s">
        <v>220</v>
      </c>
      <c r="GM34" t="s">
        <v>220</v>
      </c>
      <c r="GN34">
        <v>1</v>
      </c>
      <c r="GO34">
        <v>3</v>
      </c>
      <c r="GP34">
        <v>4</v>
      </c>
      <c r="GQ34">
        <v>4</v>
      </c>
      <c r="GR34">
        <v>5</v>
      </c>
      <c r="GS34" t="s">
        <v>337</v>
      </c>
      <c r="GT34" t="s">
        <v>338</v>
      </c>
      <c r="GU34" t="s">
        <v>218</v>
      </c>
      <c r="GV34" t="s">
        <v>218</v>
      </c>
      <c r="GW34" t="s">
        <v>218</v>
      </c>
      <c r="GX34" t="s">
        <v>218</v>
      </c>
    </row>
    <row r="35" spans="1:206" ht="12.75">
      <c r="A35">
        <v>57934</v>
      </c>
      <c r="B35" t="s">
        <v>206</v>
      </c>
      <c r="C35" t="s">
        <v>339</v>
      </c>
      <c r="D35">
        <v>4</v>
      </c>
      <c r="E35">
        <v>15</v>
      </c>
      <c r="F35">
        <v>57281181</v>
      </c>
      <c r="G35">
        <v>2450</v>
      </c>
      <c r="H35" t="s">
        <v>340</v>
      </c>
      <c r="I35">
        <v>20051229</v>
      </c>
      <c r="J35" t="s">
        <v>341</v>
      </c>
      <c r="K35">
        <v>20061123</v>
      </c>
      <c r="L35" t="s">
        <v>211</v>
      </c>
      <c r="M35">
        <v>350</v>
      </c>
      <c r="N35">
        <v>3.39</v>
      </c>
      <c r="O35">
        <v>38.3</v>
      </c>
      <c r="P35">
        <v>128.6</v>
      </c>
      <c r="Q35">
        <v>1</v>
      </c>
      <c r="R35" t="s">
        <v>212</v>
      </c>
      <c r="S35" t="s">
        <v>212</v>
      </c>
      <c r="T35">
        <v>1600</v>
      </c>
      <c r="U35">
        <v>20</v>
      </c>
      <c r="V35">
        <v>99</v>
      </c>
      <c r="W35">
        <v>40</v>
      </c>
      <c r="X35">
        <v>112.8</v>
      </c>
      <c r="Y35">
        <v>27.4</v>
      </c>
      <c r="Z35">
        <v>68</v>
      </c>
      <c r="AA35">
        <v>2</v>
      </c>
      <c r="AB35">
        <v>6.6</v>
      </c>
      <c r="AC35">
        <v>101.7</v>
      </c>
      <c r="AD35">
        <v>2598</v>
      </c>
      <c r="AE35">
        <v>21.6</v>
      </c>
      <c r="AF35">
        <v>98.9</v>
      </c>
      <c r="AG35">
        <v>40.1</v>
      </c>
      <c r="AH35">
        <v>114.2</v>
      </c>
      <c r="AI35">
        <v>25.7</v>
      </c>
      <c r="AJ35">
        <v>68.3</v>
      </c>
      <c r="AK35">
        <v>2.86</v>
      </c>
      <c r="AL35">
        <v>-2.9</v>
      </c>
      <c r="AM35">
        <v>102.7</v>
      </c>
      <c r="AN35">
        <v>32136</v>
      </c>
      <c r="AO35">
        <v>441</v>
      </c>
      <c r="AP35">
        <v>210.7</v>
      </c>
      <c r="AQ35">
        <v>0.7</v>
      </c>
      <c r="AR35">
        <v>417</v>
      </c>
      <c r="AS35">
        <v>671</v>
      </c>
      <c r="AT35">
        <v>520</v>
      </c>
      <c r="AU35">
        <v>103.1</v>
      </c>
      <c r="AV35">
        <v>61.7</v>
      </c>
      <c r="AW35">
        <v>297</v>
      </c>
      <c r="AX35" t="s">
        <v>216</v>
      </c>
      <c r="AY35">
        <v>808</v>
      </c>
      <c r="AZ35">
        <v>315.2</v>
      </c>
      <c r="BA35">
        <v>1.1</v>
      </c>
      <c r="BB35">
        <v>590</v>
      </c>
      <c r="BC35">
        <v>592</v>
      </c>
      <c r="BD35">
        <v>427</v>
      </c>
      <c r="BE35">
        <v>101.1</v>
      </c>
      <c r="BF35">
        <v>103.9</v>
      </c>
      <c r="BG35">
        <v>371</v>
      </c>
      <c r="BH35" t="s">
        <v>216</v>
      </c>
      <c r="BI35">
        <v>60</v>
      </c>
      <c r="BJ35">
        <v>177.2</v>
      </c>
      <c r="BK35">
        <v>107.3</v>
      </c>
      <c r="BL35">
        <v>209.7</v>
      </c>
      <c r="BM35">
        <v>83.4</v>
      </c>
      <c r="BN35">
        <v>126.5</v>
      </c>
      <c r="BO35">
        <v>114</v>
      </c>
      <c r="BP35">
        <v>198</v>
      </c>
      <c r="BQ35">
        <v>89.3</v>
      </c>
      <c r="BR35">
        <v>104.8</v>
      </c>
      <c r="BS35">
        <v>101.4</v>
      </c>
      <c r="BT35">
        <v>129.4</v>
      </c>
      <c r="BU35" t="s">
        <v>342</v>
      </c>
      <c r="BV35" t="s">
        <v>342</v>
      </c>
      <c r="BW35">
        <v>125.08</v>
      </c>
      <c r="BX35">
        <v>125.08</v>
      </c>
      <c r="BY35">
        <v>128.6</v>
      </c>
      <c r="BZ35">
        <v>1.5</v>
      </c>
      <c r="CA35">
        <v>1.4</v>
      </c>
      <c r="CB35">
        <v>1.8</v>
      </c>
      <c r="CC35">
        <v>0.4</v>
      </c>
      <c r="CD35">
        <v>0</v>
      </c>
      <c r="CE35">
        <v>1.1</v>
      </c>
      <c r="CF35">
        <v>0.9</v>
      </c>
      <c r="CG35">
        <v>0.1</v>
      </c>
      <c r="CH35">
        <v>0.8</v>
      </c>
      <c r="CI35">
        <v>0.8</v>
      </c>
      <c r="CJ35">
        <v>0.5</v>
      </c>
      <c r="CK35">
        <v>0.7</v>
      </c>
      <c r="CL35" t="s">
        <v>343</v>
      </c>
      <c r="CM35" t="s">
        <v>343</v>
      </c>
      <c r="CN35">
        <v>0.83</v>
      </c>
      <c r="CO35">
        <v>0.84</v>
      </c>
      <c r="CP35">
        <v>1</v>
      </c>
      <c r="CQ35">
        <v>41.3</v>
      </c>
      <c r="CR35">
        <v>53.7</v>
      </c>
      <c r="CS35">
        <v>36</v>
      </c>
      <c r="CT35">
        <v>37</v>
      </c>
      <c r="CU35">
        <v>37.3</v>
      </c>
      <c r="CV35">
        <v>32.7</v>
      </c>
      <c r="CW35">
        <v>45.7</v>
      </c>
      <c r="CX35">
        <v>32.3</v>
      </c>
      <c r="CY35">
        <v>37.3</v>
      </c>
      <c r="CZ35">
        <v>35.3</v>
      </c>
      <c r="DA35">
        <v>53.3</v>
      </c>
      <c r="DB35">
        <v>37</v>
      </c>
      <c r="DC35" t="s">
        <v>219</v>
      </c>
      <c r="DD35">
        <v>2</v>
      </c>
      <c r="DE35">
        <v>39.9</v>
      </c>
      <c r="DF35">
        <v>38.3</v>
      </c>
      <c r="DG35">
        <v>14.98</v>
      </c>
      <c r="DH35">
        <v>16.41</v>
      </c>
      <c r="DI35">
        <v>17.03</v>
      </c>
      <c r="DJ35">
        <v>18.96</v>
      </c>
      <c r="DK35">
        <v>18.35</v>
      </c>
      <c r="DL35">
        <v>18.54</v>
      </c>
      <c r="DM35">
        <v>19.03</v>
      </c>
      <c r="DN35">
        <v>19.64</v>
      </c>
      <c r="DO35">
        <v>20.11</v>
      </c>
      <c r="DP35">
        <v>20.81</v>
      </c>
      <c r="DQ35">
        <v>0.2</v>
      </c>
      <c r="DR35">
        <v>1.1</v>
      </c>
      <c r="DS35">
        <v>1.9</v>
      </c>
      <c r="DT35">
        <v>2.7</v>
      </c>
      <c r="DU35">
        <v>3.3</v>
      </c>
      <c r="DV35">
        <v>3.3</v>
      </c>
      <c r="DW35">
        <v>3.7</v>
      </c>
      <c r="DX35">
        <v>4.4</v>
      </c>
      <c r="DY35">
        <v>4.9</v>
      </c>
      <c r="DZ35">
        <v>5.2</v>
      </c>
      <c r="EA35">
        <v>7.41</v>
      </c>
      <c r="EB35">
        <v>6.9</v>
      </c>
      <c r="EC35">
        <v>6.26</v>
      </c>
      <c r="ED35">
        <v>5.76</v>
      </c>
      <c r="EE35">
        <v>5.1</v>
      </c>
      <c r="EF35">
        <v>4.35</v>
      </c>
      <c r="EG35">
        <v>3.6</v>
      </c>
      <c r="EH35">
        <v>3.29</v>
      </c>
      <c r="EI35">
        <v>2.58</v>
      </c>
      <c r="EJ35">
        <v>2.4</v>
      </c>
      <c r="EK35">
        <v>1.33</v>
      </c>
      <c r="EL35">
        <v>1.49</v>
      </c>
      <c r="EM35">
        <v>1.57</v>
      </c>
      <c r="EN35">
        <v>1.63</v>
      </c>
      <c r="EO35">
        <v>1.45</v>
      </c>
      <c r="EP35">
        <v>1.72</v>
      </c>
      <c r="EQ35">
        <v>1.87</v>
      </c>
      <c r="ER35">
        <v>2.06</v>
      </c>
      <c r="ES35">
        <v>2.02</v>
      </c>
      <c r="ET35">
        <v>2.38</v>
      </c>
      <c r="EU35" t="s">
        <v>220</v>
      </c>
      <c r="EV35">
        <v>2</v>
      </c>
      <c r="EW35">
        <v>3</v>
      </c>
      <c r="EX35">
        <v>3</v>
      </c>
      <c r="EY35">
        <v>3</v>
      </c>
      <c r="EZ35">
        <v>3</v>
      </c>
      <c r="FA35">
        <v>4</v>
      </c>
      <c r="FB35">
        <v>6</v>
      </c>
      <c r="FC35">
        <v>7</v>
      </c>
      <c r="FD35">
        <v>8</v>
      </c>
      <c r="FE35">
        <v>1</v>
      </c>
      <c r="FF35">
        <v>31</v>
      </c>
      <c r="FG35">
        <v>46</v>
      </c>
      <c r="FH35">
        <v>55</v>
      </c>
      <c r="FI35">
        <v>58</v>
      </c>
      <c r="FJ35">
        <v>83</v>
      </c>
      <c r="FK35">
        <v>112</v>
      </c>
      <c r="FL35">
        <v>169</v>
      </c>
      <c r="FM35">
        <v>206</v>
      </c>
      <c r="FN35">
        <v>256</v>
      </c>
      <c r="FO35" t="s">
        <v>220</v>
      </c>
      <c r="FP35">
        <v>1</v>
      </c>
      <c r="FQ35" t="s">
        <v>220</v>
      </c>
      <c r="FR35">
        <v>2</v>
      </c>
      <c r="FS35" t="s">
        <v>220</v>
      </c>
      <c r="FT35">
        <v>1</v>
      </c>
      <c r="FU35" t="s">
        <v>220</v>
      </c>
      <c r="FV35">
        <v>1</v>
      </c>
      <c r="FW35">
        <v>1</v>
      </c>
      <c r="FX35">
        <v>2</v>
      </c>
      <c r="FY35" t="s">
        <v>220</v>
      </c>
      <c r="FZ35" t="s">
        <v>220</v>
      </c>
      <c r="GA35" t="s">
        <v>220</v>
      </c>
      <c r="GB35" t="s">
        <v>220</v>
      </c>
      <c r="GC35">
        <v>1</v>
      </c>
      <c r="GD35">
        <v>1</v>
      </c>
      <c r="GE35">
        <v>2</v>
      </c>
      <c r="GF35">
        <v>2</v>
      </c>
      <c r="GG35">
        <v>2</v>
      </c>
      <c r="GH35">
        <v>2</v>
      </c>
      <c r="GI35" t="s">
        <v>220</v>
      </c>
      <c r="GJ35" t="s">
        <v>220</v>
      </c>
      <c r="GK35" t="s">
        <v>220</v>
      </c>
      <c r="GL35" t="s">
        <v>220</v>
      </c>
      <c r="GM35" t="s">
        <v>220</v>
      </c>
      <c r="GN35">
        <v>1</v>
      </c>
      <c r="GO35">
        <v>1</v>
      </c>
      <c r="GP35">
        <v>3</v>
      </c>
      <c r="GQ35">
        <v>4</v>
      </c>
      <c r="GR35">
        <v>4</v>
      </c>
      <c r="GS35" t="s">
        <v>344</v>
      </c>
      <c r="GT35" t="s">
        <v>345</v>
      </c>
      <c r="GU35" t="s">
        <v>346</v>
      </c>
      <c r="GV35" t="s">
        <v>277</v>
      </c>
      <c r="GW35" t="s">
        <v>218</v>
      </c>
      <c r="GX35" t="s">
        <v>218</v>
      </c>
    </row>
    <row r="36" spans="1:206" ht="12.75">
      <c r="A36">
        <v>57935</v>
      </c>
      <c r="B36" t="s">
        <v>206</v>
      </c>
      <c r="C36" t="s">
        <v>347</v>
      </c>
      <c r="D36">
        <v>4</v>
      </c>
      <c r="E36">
        <v>16</v>
      </c>
      <c r="F36">
        <v>57281181</v>
      </c>
      <c r="G36">
        <v>2800</v>
      </c>
      <c r="H36" t="s">
        <v>340</v>
      </c>
      <c r="I36">
        <v>20060115</v>
      </c>
      <c r="J36" t="s">
        <v>348</v>
      </c>
      <c r="K36">
        <v>20061123</v>
      </c>
      <c r="L36" t="s">
        <v>211</v>
      </c>
      <c r="M36">
        <v>350</v>
      </c>
      <c r="N36">
        <v>3.76</v>
      </c>
      <c r="O36">
        <v>23.5</v>
      </c>
      <c r="P36">
        <v>34.1</v>
      </c>
      <c r="Q36">
        <v>1.5</v>
      </c>
      <c r="R36" t="s">
        <v>212</v>
      </c>
      <c r="S36" t="s">
        <v>212</v>
      </c>
      <c r="T36">
        <v>1599</v>
      </c>
      <c r="U36">
        <v>20</v>
      </c>
      <c r="V36">
        <v>99</v>
      </c>
      <c r="W36">
        <v>40</v>
      </c>
      <c r="X36">
        <v>113.4</v>
      </c>
      <c r="Y36">
        <v>24.9</v>
      </c>
      <c r="Z36">
        <v>68</v>
      </c>
      <c r="AA36">
        <v>2</v>
      </c>
      <c r="AB36">
        <v>6.9</v>
      </c>
      <c r="AC36">
        <v>103.6</v>
      </c>
      <c r="AD36">
        <v>2597</v>
      </c>
      <c r="AE36">
        <v>25.8</v>
      </c>
      <c r="AF36">
        <v>98.7</v>
      </c>
      <c r="AG36">
        <v>40.1</v>
      </c>
      <c r="AH36">
        <v>111.4</v>
      </c>
      <c r="AI36">
        <v>25.6</v>
      </c>
      <c r="AJ36">
        <v>68.5</v>
      </c>
      <c r="AK36">
        <v>3.03</v>
      </c>
      <c r="AL36">
        <v>-3.2</v>
      </c>
      <c r="AM36">
        <v>104.9</v>
      </c>
      <c r="AN36">
        <v>32136</v>
      </c>
      <c r="AO36">
        <v>438</v>
      </c>
      <c r="AP36">
        <v>206.8</v>
      </c>
      <c r="AQ36">
        <v>0.6</v>
      </c>
      <c r="AR36">
        <v>566</v>
      </c>
      <c r="AS36">
        <v>673</v>
      </c>
      <c r="AT36">
        <v>527</v>
      </c>
      <c r="AU36">
        <v>104.3</v>
      </c>
      <c r="AV36">
        <v>60.5</v>
      </c>
      <c r="AW36">
        <v>290.5</v>
      </c>
      <c r="AX36" t="s">
        <v>216</v>
      </c>
      <c r="AY36">
        <v>810</v>
      </c>
      <c r="AZ36">
        <v>314.8</v>
      </c>
      <c r="BA36">
        <v>1</v>
      </c>
      <c r="BB36">
        <v>603</v>
      </c>
      <c r="BC36">
        <v>594</v>
      </c>
      <c r="BD36">
        <v>434</v>
      </c>
      <c r="BE36">
        <v>97.2</v>
      </c>
      <c r="BF36">
        <v>103.5</v>
      </c>
      <c r="BG36">
        <v>378.1</v>
      </c>
      <c r="BH36" t="s">
        <v>216</v>
      </c>
      <c r="BI36">
        <v>48.8</v>
      </c>
      <c r="BJ36">
        <v>85.6</v>
      </c>
      <c r="BK36">
        <v>35.3</v>
      </c>
      <c r="BL36">
        <v>35.7</v>
      </c>
      <c r="BM36">
        <v>9</v>
      </c>
      <c r="BN36">
        <v>68.5</v>
      </c>
      <c r="BO36">
        <v>39.3</v>
      </c>
      <c r="BP36">
        <v>21</v>
      </c>
      <c r="BQ36">
        <v>50.4</v>
      </c>
      <c r="BR36">
        <v>60.7</v>
      </c>
      <c r="BS36">
        <v>32.1</v>
      </c>
      <c r="BT36">
        <v>54.2</v>
      </c>
      <c r="BU36" t="s">
        <v>342</v>
      </c>
      <c r="BV36" t="s">
        <v>342</v>
      </c>
      <c r="BW36">
        <v>45.05</v>
      </c>
      <c r="BX36">
        <v>45.05</v>
      </c>
      <c r="BY36">
        <v>34.1</v>
      </c>
      <c r="BZ36">
        <v>1.4</v>
      </c>
      <c r="CA36">
        <v>1.9</v>
      </c>
      <c r="CB36">
        <v>1.5</v>
      </c>
      <c r="CC36">
        <v>2.2</v>
      </c>
      <c r="CD36">
        <v>1.6</v>
      </c>
      <c r="CE36">
        <v>1.8</v>
      </c>
      <c r="CF36">
        <v>1.7</v>
      </c>
      <c r="CG36">
        <v>1.8</v>
      </c>
      <c r="CH36">
        <v>2.1</v>
      </c>
      <c r="CI36">
        <v>1.6</v>
      </c>
      <c r="CJ36">
        <v>2.4</v>
      </c>
      <c r="CK36">
        <v>1.8</v>
      </c>
      <c r="CL36" t="s">
        <v>343</v>
      </c>
      <c r="CM36" t="s">
        <v>343</v>
      </c>
      <c r="CN36">
        <v>1.82</v>
      </c>
      <c r="CO36">
        <v>1.82</v>
      </c>
      <c r="CP36">
        <v>1.5</v>
      </c>
      <c r="CQ36">
        <v>21.3</v>
      </c>
      <c r="CR36">
        <v>31.3</v>
      </c>
      <c r="CS36">
        <v>25.3</v>
      </c>
      <c r="CT36">
        <v>32</v>
      </c>
      <c r="CU36">
        <v>5.3</v>
      </c>
      <c r="CV36">
        <v>27.7</v>
      </c>
      <c r="CW36">
        <v>21</v>
      </c>
      <c r="CX36">
        <v>4.3</v>
      </c>
      <c r="CY36">
        <v>26.7</v>
      </c>
      <c r="CZ36">
        <v>26.7</v>
      </c>
      <c r="DA36">
        <v>10</v>
      </c>
      <c r="DB36">
        <v>26</v>
      </c>
      <c r="DC36" t="s">
        <v>219</v>
      </c>
      <c r="DD36">
        <v>8</v>
      </c>
      <c r="DE36">
        <v>21.5</v>
      </c>
      <c r="DF36">
        <v>23.5</v>
      </c>
      <c r="DG36">
        <v>15.26</v>
      </c>
      <c r="DH36">
        <v>15.45</v>
      </c>
      <c r="DI36">
        <v>16.14</v>
      </c>
      <c r="DJ36">
        <v>16.68</v>
      </c>
      <c r="DK36">
        <v>17.2</v>
      </c>
      <c r="DL36">
        <v>17.56</v>
      </c>
      <c r="DM36">
        <v>17.9</v>
      </c>
      <c r="DN36">
        <v>18.74</v>
      </c>
      <c r="DO36">
        <v>19.99</v>
      </c>
      <c r="DP36">
        <v>22.27</v>
      </c>
      <c r="DQ36">
        <v>0.2</v>
      </c>
      <c r="DR36">
        <v>1</v>
      </c>
      <c r="DS36">
        <v>1.9</v>
      </c>
      <c r="DT36">
        <v>2.7</v>
      </c>
      <c r="DU36">
        <v>3.2</v>
      </c>
      <c r="DV36">
        <v>3.8</v>
      </c>
      <c r="DW36">
        <v>4.2</v>
      </c>
      <c r="DX36">
        <v>4.9</v>
      </c>
      <c r="DY36">
        <v>5.6</v>
      </c>
      <c r="DZ36">
        <v>6.5</v>
      </c>
      <c r="EA36">
        <v>8.56</v>
      </c>
      <c r="EB36">
        <v>7.24</v>
      </c>
      <c r="EC36">
        <v>6.6</v>
      </c>
      <c r="ED36">
        <v>5.91</v>
      </c>
      <c r="EE36">
        <v>5.99</v>
      </c>
      <c r="EF36">
        <v>4.85</v>
      </c>
      <c r="EG36">
        <v>4.94</v>
      </c>
      <c r="EH36">
        <v>3.33</v>
      </c>
      <c r="EI36">
        <v>3.07</v>
      </c>
      <c r="EJ36">
        <v>2.74</v>
      </c>
      <c r="EK36">
        <v>1.97</v>
      </c>
      <c r="EL36">
        <v>2.11</v>
      </c>
      <c r="EM36">
        <v>2.31</v>
      </c>
      <c r="EN36">
        <v>2.18</v>
      </c>
      <c r="EO36">
        <v>2.27</v>
      </c>
      <c r="EP36">
        <v>2.42</v>
      </c>
      <c r="EQ36">
        <v>2.31</v>
      </c>
      <c r="ER36">
        <v>2.44</v>
      </c>
      <c r="ES36">
        <v>2.36</v>
      </c>
      <c r="ET36">
        <v>2.58</v>
      </c>
      <c r="EU36" t="s">
        <v>220</v>
      </c>
      <c r="EV36">
        <v>2</v>
      </c>
      <c r="EW36">
        <v>2</v>
      </c>
      <c r="EX36">
        <v>3</v>
      </c>
      <c r="EY36">
        <v>3</v>
      </c>
      <c r="EZ36">
        <v>3</v>
      </c>
      <c r="FA36">
        <v>4</v>
      </c>
      <c r="FB36">
        <v>4</v>
      </c>
      <c r="FC36">
        <v>5</v>
      </c>
      <c r="FD36">
        <v>6</v>
      </c>
      <c r="FE36">
        <v>1</v>
      </c>
      <c r="FF36">
        <v>25</v>
      </c>
      <c r="FG36">
        <v>35</v>
      </c>
      <c r="FH36">
        <v>43</v>
      </c>
      <c r="FI36">
        <v>46</v>
      </c>
      <c r="FJ36">
        <v>72</v>
      </c>
      <c r="FK36">
        <v>84</v>
      </c>
      <c r="FL36">
        <v>96</v>
      </c>
      <c r="FM36">
        <v>109</v>
      </c>
      <c r="FN36">
        <v>145</v>
      </c>
      <c r="FO36">
        <v>1</v>
      </c>
      <c r="FP36" t="s">
        <v>220</v>
      </c>
      <c r="FQ36" t="s">
        <v>220</v>
      </c>
      <c r="FR36">
        <v>2</v>
      </c>
      <c r="FS36">
        <v>1</v>
      </c>
      <c r="FT36" t="s">
        <v>220</v>
      </c>
      <c r="FU36" t="s">
        <v>220</v>
      </c>
      <c r="FV36">
        <v>1</v>
      </c>
      <c r="FW36" t="s">
        <v>220</v>
      </c>
      <c r="FX36">
        <v>2</v>
      </c>
      <c r="FY36">
        <v>2</v>
      </c>
      <c r="FZ36">
        <v>2</v>
      </c>
      <c r="GA36">
        <v>2</v>
      </c>
      <c r="GB36">
        <v>2</v>
      </c>
      <c r="GC36">
        <v>2</v>
      </c>
      <c r="GD36">
        <v>3</v>
      </c>
      <c r="GE36">
        <v>3</v>
      </c>
      <c r="GF36">
        <v>3</v>
      </c>
      <c r="GG36">
        <v>3</v>
      </c>
      <c r="GH36">
        <v>4</v>
      </c>
      <c r="GI36" t="s">
        <v>220</v>
      </c>
      <c r="GJ36" t="s">
        <v>220</v>
      </c>
      <c r="GK36" t="s">
        <v>220</v>
      </c>
      <c r="GL36" t="s">
        <v>220</v>
      </c>
      <c r="GM36" t="s">
        <v>220</v>
      </c>
      <c r="GN36">
        <v>2</v>
      </c>
      <c r="GO36">
        <v>2</v>
      </c>
      <c r="GP36">
        <v>2</v>
      </c>
      <c r="GQ36">
        <v>3</v>
      </c>
      <c r="GR36">
        <v>3</v>
      </c>
      <c r="GS36" t="s">
        <v>349</v>
      </c>
      <c r="GT36" t="s">
        <v>350</v>
      </c>
      <c r="GU36" t="s">
        <v>346</v>
      </c>
      <c r="GV36" t="s">
        <v>277</v>
      </c>
      <c r="GW36" t="s">
        <v>218</v>
      </c>
      <c r="GX36" t="s">
        <v>218</v>
      </c>
    </row>
    <row r="37" spans="1:206" ht="12.75">
      <c r="A37">
        <v>55905</v>
      </c>
      <c r="B37" t="s">
        <v>351</v>
      </c>
      <c r="C37" t="s">
        <v>270</v>
      </c>
      <c r="D37">
        <v>1</v>
      </c>
      <c r="E37">
        <v>5</v>
      </c>
      <c r="F37">
        <v>57281178</v>
      </c>
      <c r="G37">
        <v>300</v>
      </c>
      <c r="H37" t="s">
        <v>352</v>
      </c>
      <c r="I37">
        <v>20060214</v>
      </c>
      <c r="J37" t="s">
        <v>353</v>
      </c>
      <c r="K37" t="s">
        <v>210</v>
      </c>
      <c r="L37" t="s">
        <v>211</v>
      </c>
      <c r="M37">
        <v>350</v>
      </c>
      <c r="N37">
        <v>3.16</v>
      </c>
      <c r="O37">
        <v>35.8</v>
      </c>
      <c r="P37">
        <v>134.7</v>
      </c>
      <c r="Q37">
        <v>3.5</v>
      </c>
      <c r="R37">
        <v>-1.2963</v>
      </c>
      <c r="S37">
        <v>2.6013</v>
      </c>
      <c r="T37">
        <v>1600</v>
      </c>
      <c r="U37">
        <v>20</v>
      </c>
      <c r="V37">
        <v>99</v>
      </c>
      <c r="W37">
        <v>40</v>
      </c>
      <c r="X37">
        <v>110</v>
      </c>
      <c r="Y37">
        <v>30</v>
      </c>
      <c r="Z37">
        <v>68</v>
      </c>
      <c r="AA37">
        <v>2.01</v>
      </c>
      <c r="AB37">
        <v>7</v>
      </c>
      <c r="AC37">
        <v>100.1</v>
      </c>
      <c r="AD37">
        <v>2587</v>
      </c>
      <c r="AE37">
        <v>19.1</v>
      </c>
      <c r="AF37">
        <v>97.9</v>
      </c>
      <c r="AG37">
        <v>40</v>
      </c>
      <c r="AH37">
        <v>110.1</v>
      </c>
      <c r="AI37">
        <v>27.9</v>
      </c>
      <c r="AJ37">
        <v>68</v>
      </c>
      <c r="AK37">
        <v>2.51</v>
      </c>
      <c r="AL37">
        <v>2.3</v>
      </c>
      <c r="AM37">
        <v>100.2</v>
      </c>
      <c r="AN37">
        <v>32136</v>
      </c>
      <c r="AO37">
        <v>448</v>
      </c>
      <c r="AP37">
        <v>98.7</v>
      </c>
      <c r="AQ37">
        <v>0.4</v>
      </c>
      <c r="AR37">
        <v>681.1</v>
      </c>
      <c r="AS37">
        <v>630.5</v>
      </c>
      <c r="AT37">
        <v>507.3</v>
      </c>
      <c r="AU37">
        <v>102.3</v>
      </c>
      <c r="AV37">
        <v>89.3</v>
      </c>
      <c r="AW37">
        <v>369.9</v>
      </c>
      <c r="AX37" t="s">
        <v>216</v>
      </c>
      <c r="AY37">
        <v>828</v>
      </c>
      <c r="AZ37">
        <v>212.7</v>
      </c>
      <c r="BA37">
        <v>1.1</v>
      </c>
      <c r="BB37">
        <v>629.4</v>
      </c>
      <c r="BC37">
        <v>628.5</v>
      </c>
      <c r="BD37">
        <v>456.6</v>
      </c>
      <c r="BE37">
        <v>98.6</v>
      </c>
      <c r="BF37">
        <v>134.5</v>
      </c>
      <c r="BG37">
        <v>413.6</v>
      </c>
      <c r="BH37" t="s">
        <v>216</v>
      </c>
      <c r="BI37">
        <v>71</v>
      </c>
      <c r="BJ37">
        <v>184</v>
      </c>
      <c r="BK37">
        <v>93</v>
      </c>
      <c r="BL37">
        <v>249</v>
      </c>
      <c r="BM37">
        <v>92</v>
      </c>
      <c r="BN37">
        <v>59</v>
      </c>
      <c r="BO37">
        <v>88</v>
      </c>
      <c r="BP37">
        <v>106</v>
      </c>
      <c r="BQ37">
        <v>94</v>
      </c>
      <c r="BR37">
        <v>132</v>
      </c>
      <c r="BS37">
        <v>113</v>
      </c>
      <c r="BT37">
        <v>186</v>
      </c>
      <c r="BU37" t="s">
        <v>217</v>
      </c>
      <c r="BV37" t="s">
        <v>217</v>
      </c>
      <c r="BW37">
        <v>122.25</v>
      </c>
      <c r="BX37">
        <v>122.25</v>
      </c>
      <c r="BY37">
        <v>134.7</v>
      </c>
      <c r="BZ37">
        <v>4</v>
      </c>
      <c r="CA37">
        <v>2</v>
      </c>
      <c r="CB37">
        <v>3</v>
      </c>
      <c r="CC37">
        <v>2</v>
      </c>
      <c r="CD37">
        <v>3</v>
      </c>
      <c r="CE37">
        <v>1</v>
      </c>
      <c r="CF37">
        <v>2</v>
      </c>
      <c r="CG37">
        <v>8</v>
      </c>
      <c r="CH37">
        <v>2</v>
      </c>
      <c r="CI37">
        <v>4</v>
      </c>
      <c r="CJ37">
        <v>4</v>
      </c>
      <c r="CK37">
        <v>2</v>
      </c>
      <c r="CL37" t="s">
        <v>218</v>
      </c>
      <c r="CM37" t="s">
        <v>218</v>
      </c>
      <c r="CN37">
        <v>3.08</v>
      </c>
      <c r="CO37">
        <v>3.08</v>
      </c>
      <c r="CP37">
        <v>3.5</v>
      </c>
      <c r="CQ37">
        <v>35.3</v>
      </c>
      <c r="CR37">
        <v>52</v>
      </c>
      <c r="CS37">
        <v>23</v>
      </c>
      <c r="CT37">
        <v>16</v>
      </c>
      <c r="CU37">
        <v>43</v>
      </c>
      <c r="CV37">
        <v>23.7</v>
      </c>
      <c r="CW37">
        <v>37.3</v>
      </c>
      <c r="CX37">
        <v>37</v>
      </c>
      <c r="CY37">
        <v>29.3</v>
      </c>
      <c r="CZ37">
        <v>36.3</v>
      </c>
      <c r="DA37">
        <v>47.7</v>
      </c>
      <c r="DB37">
        <v>49.3</v>
      </c>
      <c r="DC37" t="s">
        <v>219</v>
      </c>
      <c r="DD37" t="s">
        <v>219</v>
      </c>
      <c r="DE37">
        <v>35.8</v>
      </c>
      <c r="DF37">
        <v>35.8</v>
      </c>
      <c r="DG37">
        <v>14.82</v>
      </c>
      <c r="DH37">
        <v>16.19</v>
      </c>
      <c r="DI37">
        <v>16.83</v>
      </c>
      <c r="DJ37">
        <v>17.65</v>
      </c>
      <c r="DK37">
        <v>18.41</v>
      </c>
      <c r="DL37">
        <v>18.48</v>
      </c>
      <c r="DM37">
        <v>18.51</v>
      </c>
      <c r="DN37">
        <v>18.95</v>
      </c>
      <c r="DO37">
        <v>19.38</v>
      </c>
      <c r="DP37">
        <v>20.23</v>
      </c>
      <c r="DQ37">
        <v>0</v>
      </c>
      <c r="DR37">
        <v>0.9</v>
      </c>
      <c r="DS37">
        <v>1.6</v>
      </c>
      <c r="DT37">
        <v>2.4</v>
      </c>
      <c r="DU37">
        <v>3.2</v>
      </c>
      <c r="DV37">
        <v>3.4</v>
      </c>
      <c r="DW37">
        <v>3.7</v>
      </c>
      <c r="DX37">
        <v>4</v>
      </c>
      <c r="DY37">
        <v>4.4</v>
      </c>
      <c r="DZ37">
        <v>4.8</v>
      </c>
      <c r="EA37">
        <v>7.69</v>
      </c>
      <c r="EB37">
        <v>7.2</v>
      </c>
      <c r="EC37">
        <v>6.8</v>
      </c>
      <c r="ED37">
        <v>6.2</v>
      </c>
      <c r="EE37">
        <v>5.8</v>
      </c>
      <c r="EF37">
        <v>5.8</v>
      </c>
      <c r="EG37">
        <v>5.5</v>
      </c>
      <c r="EH37">
        <v>2</v>
      </c>
      <c r="EI37">
        <v>1.8</v>
      </c>
      <c r="EJ37">
        <v>1.4</v>
      </c>
      <c r="EK37">
        <v>1.51</v>
      </c>
      <c r="EL37">
        <v>1.8</v>
      </c>
      <c r="EM37">
        <v>1.8</v>
      </c>
      <c r="EN37">
        <v>1.8</v>
      </c>
      <c r="EO37">
        <v>2.6</v>
      </c>
      <c r="EP37">
        <v>3.3</v>
      </c>
      <c r="EQ37">
        <v>3.7</v>
      </c>
      <c r="ER37">
        <v>3.4</v>
      </c>
      <c r="ES37">
        <v>3.2</v>
      </c>
      <c r="ET37">
        <v>3.8</v>
      </c>
      <c r="EU37">
        <v>0</v>
      </c>
      <c r="EV37">
        <v>2</v>
      </c>
      <c r="EW37">
        <v>3</v>
      </c>
      <c r="EX37">
        <v>3</v>
      </c>
      <c r="EY37">
        <v>3</v>
      </c>
      <c r="EZ37">
        <v>4</v>
      </c>
      <c r="FA37">
        <v>4</v>
      </c>
      <c r="FB37">
        <v>5</v>
      </c>
      <c r="FC37">
        <v>6</v>
      </c>
      <c r="FD37">
        <v>7</v>
      </c>
      <c r="FE37">
        <v>1</v>
      </c>
      <c r="FF37">
        <v>25</v>
      </c>
      <c r="FG37">
        <v>38</v>
      </c>
      <c r="FH37">
        <v>45</v>
      </c>
      <c r="FI37">
        <v>51</v>
      </c>
      <c r="FJ37">
        <v>75</v>
      </c>
      <c r="FK37">
        <v>120</v>
      </c>
      <c r="FL37">
        <v>170</v>
      </c>
      <c r="FM37">
        <v>210</v>
      </c>
      <c r="FN37">
        <v>250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 t="s">
        <v>354</v>
      </c>
      <c r="FZ37" t="s">
        <v>354</v>
      </c>
      <c r="GA37" t="s">
        <v>354</v>
      </c>
      <c r="GB37" t="s">
        <v>354</v>
      </c>
      <c r="GC37" t="s">
        <v>354</v>
      </c>
      <c r="GD37" t="s">
        <v>354</v>
      </c>
      <c r="GE37" t="s">
        <v>354</v>
      </c>
      <c r="GF37" t="s">
        <v>354</v>
      </c>
      <c r="GG37" t="s">
        <v>354</v>
      </c>
      <c r="GH37" t="s">
        <v>354</v>
      </c>
      <c r="GI37">
        <v>0</v>
      </c>
      <c r="GJ37">
        <v>0</v>
      </c>
      <c r="GK37">
        <v>0</v>
      </c>
      <c r="GL37">
        <v>1</v>
      </c>
      <c r="GM37">
        <v>1</v>
      </c>
      <c r="GN37">
        <v>1</v>
      </c>
      <c r="GO37">
        <v>2</v>
      </c>
      <c r="GP37">
        <v>2</v>
      </c>
      <c r="GQ37">
        <v>3</v>
      </c>
      <c r="GR37">
        <v>3</v>
      </c>
      <c r="GS37" t="s">
        <v>312</v>
      </c>
      <c r="GT37">
        <v>75</v>
      </c>
      <c r="GU37" t="s">
        <v>355</v>
      </c>
      <c r="GV37" t="s">
        <v>218</v>
      </c>
      <c r="GW37" t="s">
        <v>218</v>
      </c>
      <c r="GX37" t="s">
        <v>218</v>
      </c>
    </row>
    <row r="38" spans="1:206" ht="12.75">
      <c r="A38">
        <v>59872</v>
      </c>
      <c r="B38" t="s">
        <v>206</v>
      </c>
      <c r="C38" t="s">
        <v>339</v>
      </c>
      <c r="D38">
        <v>3</v>
      </c>
      <c r="E38">
        <v>16</v>
      </c>
      <c r="F38">
        <v>57339279</v>
      </c>
      <c r="G38">
        <v>2450</v>
      </c>
      <c r="H38" t="s">
        <v>356</v>
      </c>
      <c r="I38">
        <v>20060607</v>
      </c>
      <c r="J38" t="s">
        <v>357</v>
      </c>
      <c r="K38">
        <v>20061123</v>
      </c>
      <c r="L38" t="s">
        <v>211</v>
      </c>
      <c r="M38">
        <v>350</v>
      </c>
      <c r="N38">
        <v>4.24</v>
      </c>
      <c r="O38">
        <v>43</v>
      </c>
      <c r="P38">
        <v>65.1</v>
      </c>
      <c r="Q38">
        <v>0.2</v>
      </c>
      <c r="R38" t="s">
        <v>212</v>
      </c>
      <c r="S38" t="s">
        <v>212</v>
      </c>
      <c r="T38">
        <v>1600</v>
      </c>
      <c r="U38">
        <v>20</v>
      </c>
      <c r="V38">
        <v>99</v>
      </c>
      <c r="W38">
        <v>40</v>
      </c>
      <c r="X38">
        <v>110</v>
      </c>
      <c r="Y38">
        <v>29</v>
      </c>
      <c r="Z38">
        <v>68</v>
      </c>
      <c r="AA38">
        <v>1.43</v>
      </c>
      <c r="AB38">
        <v>7.5</v>
      </c>
      <c r="AC38">
        <v>101.6</v>
      </c>
      <c r="AD38">
        <v>2599</v>
      </c>
      <c r="AE38">
        <v>21.5</v>
      </c>
      <c r="AF38">
        <v>98.7</v>
      </c>
      <c r="AG38">
        <v>39.9</v>
      </c>
      <c r="AH38">
        <v>110</v>
      </c>
      <c r="AI38">
        <v>28.6</v>
      </c>
      <c r="AJ38">
        <v>69</v>
      </c>
      <c r="AK38">
        <v>2.15</v>
      </c>
      <c r="AL38">
        <v>-3.9</v>
      </c>
      <c r="AM38">
        <v>102.9</v>
      </c>
      <c r="AN38">
        <v>32136</v>
      </c>
      <c r="AO38">
        <v>418</v>
      </c>
      <c r="AP38">
        <v>205</v>
      </c>
      <c r="AQ38">
        <v>0.8</v>
      </c>
      <c r="AR38">
        <v>715</v>
      </c>
      <c r="AS38">
        <v>697</v>
      </c>
      <c r="AT38">
        <v>539</v>
      </c>
      <c r="AU38">
        <v>102.1</v>
      </c>
      <c r="AV38">
        <v>76.2</v>
      </c>
      <c r="AW38">
        <v>304.1</v>
      </c>
      <c r="AX38" t="s">
        <v>216</v>
      </c>
      <c r="AY38">
        <v>792</v>
      </c>
      <c r="AZ38">
        <v>312.8</v>
      </c>
      <c r="BA38">
        <v>1.2</v>
      </c>
      <c r="BB38">
        <v>651</v>
      </c>
      <c r="BC38">
        <v>600</v>
      </c>
      <c r="BD38">
        <v>441</v>
      </c>
      <c r="BE38">
        <v>96.9</v>
      </c>
      <c r="BF38">
        <v>122.3</v>
      </c>
      <c r="BG38">
        <v>393.5</v>
      </c>
      <c r="BH38" t="s">
        <v>216</v>
      </c>
      <c r="BI38">
        <v>100</v>
      </c>
      <c r="BJ38">
        <v>72.1</v>
      </c>
      <c r="BK38">
        <v>92.3</v>
      </c>
      <c r="BL38">
        <v>124.8</v>
      </c>
      <c r="BM38">
        <v>69.4</v>
      </c>
      <c r="BN38">
        <v>75.8</v>
      </c>
      <c r="BO38">
        <v>81.3</v>
      </c>
      <c r="BP38">
        <v>86.8</v>
      </c>
      <c r="BQ38">
        <v>92.3</v>
      </c>
      <c r="BR38">
        <v>87</v>
      </c>
      <c r="BS38">
        <v>62.8</v>
      </c>
      <c r="BT38">
        <v>99</v>
      </c>
      <c r="BU38" t="s">
        <v>342</v>
      </c>
      <c r="BV38" t="s">
        <v>342</v>
      </c>
      <c r="BW38">
        <v>86.97</v>
      </c>
      <c r="BX38">
        <v>86.97</v>
      </c>
      <c r="BY38">
        <v>65.1</v>
      </c>
      <c r="BZ38">
        <v>1.4</v>
      </c>
      <c r="CA38">
        <v>1.3</v>
      </c>
      <c r="CB38">
        <v>1.9</v>
      </c>
      <c r="CC38">
        <v>1.3</v>
      </c>
      <c r="CD38">
        <v>1</v>
      </c>
      <c r="CE38">
        <v>1</v>
      </c>
      <c r="CF38">
        <v>1</v>
      </c>
      <c r="CG38">
        <v>1.2</v>
      </c>
      <c r="CH38">
        <v>1.4</v>
      </c>
      <c r="CI38">
        <v>0.8</v>
      </c>
      <c r="CJ38">
        <v>0.9</v>
      </c>
      <c r="CK38">
        <v>1.2</v>
      </c>
      <c r="CL38" t="s">
        <v>343</v>
      </c>
      <c r="CM38" t="s">
        <v>343</v>
      </c>
      <c r="CN38">
        <v>1.2</v>
      </c>
      <c r="CO38">
        <v>1.2</v>
      </c>
      <c r="CP38">
        <v>0.2</v>
      </c>
      <c r="CQ38">
        <v>46</v>
      </c>
      <c r="CR38">
        <v>39</v>
      </c>
      <c r="CS38">
        <v>52.7</v>
      </c>
      <c r="CT38">
        <v>39</v>
      </c>
      <c r="CU38">
        <v>41.3</v>
      </c>
      <c r="CV38">
        <v>32.7</v>
      </c>
      <c r="CW38">
        <v>47.7</v>
      </c>
      <c r="CX38">
        <v>40.3</v>
      </c>
      <c r="CY38">
        <v>44.7</v>
      </c>
      <c r="CZ38">
        <v>41.3</v>
      </c>
      <c r="DA38">
        <v>45.3</v>
      </c>
      <c r="DB38">
        <v>39</v>
      </c>
      <c r="DC38" t="s">
        <v>219</v>
      </c>
      <c r="DD38">
        <v>6</v>
      </c>
      <c r="DE38">
        <v>42.4</v>
      </c>
      <c r="DF38">
        <v>43</v>
      </c>
      <c r="DG38">
        <v>15.08</v>
      </c>
      <c r="DH38">
        <v>16.16</v>
      </c>
      <c r="DI38">
        <v>16.8</v>
      </c>
      <c r="DJ38">
        <v>17.18</v>
      </c>
      <c r="DK38">
        <v>17.65</v>
      </c>
      <c r="DL38">
        <v>18.35</v>
      </c>
      <c r="DM38">
        <v>19.21</v>
      </c>
      <c r="DN38">
        <v>20.52</v>
      </c>
      <c r="DO38">
        <v>22.22</v>
      </c>
      <c r="DP38">
        <v>24.2</v>
      </c>
      <c r="DQ38">
        <v>0.3</v>
      </c>
      <c r="DR38">
        <v>1.3</v>
      </c>
      <c r="DS38">
        <v>2.2</v>
      </c>
      <c r="DT38">
        <v>2.8</v>
      </c>
      <c r="DU38">
        <v>3.4</v>
      </c>
      <c r="DV38">
        <v>4</v>
      </c>
      <c r="DW38">
        <v>5</v>
      </c>
      <c r="DX38">
        <v>5.8</v>
      </c>
      <c r="DY38">
        <v>6.6</v>
      </c>
      <c r="DZ38">
        <v>7.1</v>
      </c>
      <c r="EA38">
        <v>7.3</v>
      </c>
      <c r="EB38">
        <v>6.7</v>
      </c>
      <c r="EC38">
        <v>6.26</v>
      </c>
      <c r="ED38">
        <v>5.44</v>
      </c>
      <c r="EE38">
        <v>4.73</v>
      </c>
      <c r="EF38">
        <v>3.88</v>
      </c>
      <c r="EG38">
        <v>3.16</v>
      </c>
      <c r="EH38">
        <v>1.98</v>
      </c>
      <c r="EI38">
        <v>1.92</v>
      </c>
      <c r="EJ38">
        <v>1.6</v>
      </c>
      <c r="EK38">
        <v>1.17</v>
      </c>
      <c r="EL38">
        <v>1.56</v>
      </c>
      <c r="EM38">
        <v>1.59</v>
      </c>
      <c r="EN38">
        <v>1.56</v>
      </c>
      <c r="EO38">
        <v>1.49</v>
      </c>
      <c r="EP38">
        <v>1.77</v>
      </c>
      <c r="EQ38">
        <v>1.75</v>
      </c>
      <c r="ER38">
        <v>1.9</v>
      </c>
      <c r="ES38">
        <v>2.04</v>
      </c>
      <c r="ET38">
        <v>2.14</v>
      </c>
      <c r="EU38" t="s">
        <v>220</v>
      </c>
      <c r="EV38">
        <v>2</v>
      </c>
      <c r="EW38">
        <v>3</v>
      </c>
      <c r="EX38">
        <v>3</v>
      </c>
      <c r="EY38">
        <v>3</v>
      </c>
      <c r="EZ38">
        <v>4</v>
      </c>
      <c r="FA38">
        <v>5</v>
      </c>
      <c r="FB38">
        <v>7</v>
      </c>
      <c r="FC38">
        <v>8</v>
      </c>
      <c r="FD38">
        <v>9</v>
      </c>
      <c r="FE38">
        <v>1</v>
      </c>
      <c r="FF38">
        <v>27</v>
      </c>
      <c r="FG38">
        <v>37</v>
      </c>
      <c r="FH38">
        <v>40</v>
      </c>
      <c r="FI38">
        <v>43</v>
      </c>
      <c r="FJ38">
        <v>68</v>
      </c>
      <c r="FK38">
        <v>115</v>
      </c>
      <c r="FL38">
        <v>157</v>
      </c>
      <c r="FM38">
        <v>194</v>
      </c>
      <c r="FN38">
        <v>231</v>
      </c>
      <c r="FO38" t="s">
        <v>220</v>
      </c>
      <c r="FP38" t="s">
        <v>220</v>
      </c>
      <c r="FQ38" t="s">
        <v>220</v>
      </c>
      <c r="FR38" t="s">
        <v>220</v>
      </c>
      <c r="FS38" t="s">
        <v>220</v>
      </c>
      <c r="FT38" t="s">
        <v>220</v>
      </c>
      <c r="FU38" t="s">
        <v>220</v>
      </c>
      <c r="FV38" t="s">
        <v>220</v>
      </c>
      <c r="FW38">
        <v>2</v>
      </c>
      <c r="FX38">
        <v>5</v>
      </c>
      <c r="FY38" t="s">
        <v>220</v>
      </c>
      <c r="FZ38">
        <v>1</v>
      </c>
      <c r="GA38">
        <v>1</v>
      </c>
      <c r="GB38">
        <v>1</v>
      </c>
      <c r="GC38">
        <v>1</v>
      </c>
      <c r="GD38">
        <v>2</v>
      </c>
      <c r="GE38">
        <v>2</v>
      </c>
      <c r="GF38">
        <v>2</v>
      </c>
      <c r="GG38">
        <v>3</v>
      </c>
      <c r="GH38">
        <v>3</v>
      </c>
      <c r="GI38" t="s">
        <v>220</v>
      </c>
      <c r="GJ38" t="s">
        <v>220</v>
      </c>
      <c r="GK38" t="s">
        <v>220</v>
      </c>
      <c r="GL38" t="s">
        <v>220</v>
      </c>
      <c r="GM38" t="s">
        <v>220</v>
      </c>
      <c r="GN38">
        <v>1</v>
      </c>
      <c r="GO38">
        <v>2</v>
      </c>
      <c r="GP38">
        <v>2</v>
      </c>
      <c r="GQ38">
        <v>3</v>
      </c>
      <c r="GR38">
        <v>4</v>
      </c>
      <c r="GS38" t="s">
        <v>358</v>
      </c>
      <c r="GT38" t="s">
        <v>359</v>
      </c>
      <c r="GU38" t="s">
        <v>360</v>
      </c>
      <c r="GV38" t="s">
        <v>277</v>
      </c>
      <c r="GW38" t="s">
        <v>218</v>
      </c>
      <c r="GX38" t="s">
        <v>218</v>
      </c>
    </row>
    <row r="39" spans="1:206" ht="12.75">
      <c r="A39">
        <v>59873</v>
      </c>
      <c r="B39" t="s">
        <v>206</v>
      </c>
      <c r="C39" t="s">
        <v>347</v>
      </c>
      <c r="D39">
        <v>3</v>
      </c>
      <c r="E39" t="s">
        <v>227</v>
      </c>
      <c r="F39">
        <v>57339279</v>
      </c>
      <c r="G39">
        <v>2800</v>
      </c>
      <c r="H39" t="s">
        <v>356</v>
      </c>
      <c r="I39">
        <v>20060628</v>
      </c>
      <c r="J39" t="s">
        <v>357</v>
      </c>
      <c r="K39">
        <v>20061123</v>
      </c>
      <c r="L39" t="s">
        <v>211</v>
      </c>
      <c r="M39">
        <v>350</v>
      </c>
      <c r="N39">
        <v>3.78</v>
      </c>
      <c r="O39">
        <v>35.6</v>
      </c>
      <c r="P39">
        <v>46.9</v>
      </c>
      <c r="Q39">
        <v>0.9</v>
      </c>
      <c r="R39" t="s">
        <v>212</v>
      </c>
      <c r="S39" t="s">
        <v>212</v>
      </c>
      <c r="T39">
        <v>1600</v>
      </c>
      <c r="U39">
        <v>20</v>
      </c>
      <c r="V39">
        <v>99</v>
      </c>
      <c r="W39">
        <v>40</v>
      </c>
      <c r="X39">
        <v>110</v>
      </c>
      <c r="Y39">
        <v>29</v>
      </c>
      <c r="Z39">
        <v>68</v>
      </c>
      <c r="AA39">
        <v>2</v>
      </c>
      <c r="AB39">
        <v>7.1</v>
      </c>
      <c r="AC39">
        <v>103.2</v>
      </c>
      <c r="AD39">
        <v>2599</v>
      </c>
      <c r="AE39">
        <v>22.5</v>
      </c>
      <c r="AF39">
        <v>98.5</v>
      </c>
      <c r="AG39">
        <v>39.9</v>
      </c>
      <c r="AH39">
        <v>110</v>
      </c>
      <c r="AI39">
        <v>28.5</v>
      </c>
      <c r="AJ39">
        <v>68.7</v>
      </c>
      <c r="AK39">
        <v>1.89</v>
      </c>
      <c r="AL39">
        <v>-3.9</v>
      </c>
      <c r="AM39">
        <v>102.3</v>
      </c>
      <c r="AN39">
        <v>32100</v>
      </c>
      <c r="AO39">
        <v>427</v>
      </c>
      <c r="AP39">
        <v>206.5</v>
      </c>
      <c r="AQ39">
        <v>0.7</v>
      </c>
      <c r="AR39">
        <v>704</v>
      </c>
      <c r="AS39">
        <v>653</v>
      </c>
      <c r="AT39">
        <v>513</v>
      </c>
      <c r="AU39">
        <v>99.7</v>
      </c>
      <c r="AV39">
        <v>67.9</v>
      </c>
      <c r="AW39">
        <v>306.1</v>
      </c>
      <c r="AX39" t="s">
        <v>216</v>
      </c>
      <c r="AY39">
        <v>790</v>
      </c>
      <c r="AZ39">
        <v>312.2</v>
      </c>
      <c r="BA39">
        <v>1.1</v>
      </c>
      <c r="BB39">
        <v>649</v>
      </c>
      <c r="BC39">
        <v>587</v>
      </c>
      <c r="BD39">
        <v>430</v>
      </c>
      <c r="BE39">
        <v>95.2</v>
      </c>
      <c r="BF39">
        <v>112.6</v>
      </c>
      <c r="BG39">
        <v>391.7</v>
      </c>
      <c r="BH39" t="s">
        <v>216</v>
      </c>
      <c r="BI39">
        <v>46</v>
      </c>
      <c r="BJ39">
        <v>58</v>
      </c>
      <c r="BK39">
        <v>62.3</v>
      </c>
      <c r="BL39">
        <v>77.2</v>
      </c>
      <c r="BM39">
        <v>59.5</v>
      </c>
      <c r="BN39">
        <v>58.9</v>
      </c>
      <c r="BO39">
        <v>43.9</v>
      </c>
      <c r="BP39">
        <v>86</v>
      </c>
      <c r="BQ39">
        <v>36.5</v>
      </c>
      <c r="BR39">
        <v>77.2</v>
      </c>
      <c r="BS39">
        <v>57.9</v>
      </c>
      <c r="BT39">
        <v>40.1</v>
      </c>
      <c r="BU39" t="s">
        <v>342</v>
      </c>
      <c r="BV39" t="s">
        <v>342</v>
      </c>
      <c r="BW39">
        <v>58.62</v>
      </c>
      <c r="BX39">
        <v>58.62</v>
      </c>
      <c r="BY39">
        <v>46.9</v>
      </c>
      <c r="BZ39">
        <v>1.1</v>
      </c>
      <c r="CA39">
        <v>1.6</v>
      </c>
      <c r="CB39">
        <v>1.7</v>
      </c>
      <c r="CC39">
        <v>0.8</v>
      </c>
      <c r="CD39">
        <v>1</v>
      </c>
      <c r="CE39">
        <v>1</v>
      </c>
      <c r="CF39">
        <v>0.5</v>
      </c>
      <c r="CG39">
        <v>1</v>
      </c>
      <c r="CH39">
        <v>0.9</v>
      </c>
      <c r="CI39">
        <v>0.8</v>
      </c>
      <c r="CJ39">
        <v>3.1</v>
      </c>
      <c r="CK39">
        <v>1.2</v>
      </c>
      <c r="CL39" t="s">
        <v>343</v>
      </c>
      <c r="CM39" t="s">
        <v>343</v>
      </c>
      <c r="CN39">
        <v>1.23</v>
      </c>
      <c r="CO39">
        <v>1.23</v>
      </c>
      <c r="CP39">
        <v>0.9</v>
      </c>
      <c r="CQ39">
        <v>36.7</v>
      </c>
      <c r="CR39">
        <v>37.7</v>
      </c>
      <c r="CS39">
        <v>31.7</v>
      </c>
      <c r="CT39">
        <v>38.3</v>
      </c>
      <c r="CU39">
        <v>42</v>
      </c>
      <c r="CV39">
        <v>35</v>
      </c>
      <c r="CW39">
        <v>38</v>
      </c>
      <c r="CX39">
        <v>31.7</v>
      </c>
      <c r="CY39">
        <v>44.3</v>
      </c>
      <c r="CZ39">
        <v>36</v>
      </c>
      <c r="DA39">
        <v>26</v>
      </c>
      <c r="DB39">
        <v>31</v>
      </c>
      <c r="DC39" t="s">
        <v>219</v>
      </c>
      <c r="DD39" t="s">
        <v>219</v>
      </c>
      <c r="DE39">
        <v>35.6</v>
      </c>
      <c r="DF39">
        <v>35.6</v>
      </c>
      <c r="DG39">
        <v>15.27</v>
      </c>
      <c r="DH39">
        <v>15.41</v>
      </c>
      <c r="DI39">
        <v>15.95</v>
      </c>
      <c r="DJ39">
        <v>16.46</v>
      </c>
      <c r="DK39">
        <v>17.42</v>
      </c>
      <c r="DL39">
        <v>17.76</v>
      </c>
      <c r="DM39">
        <v>18.4</v>
      </c>
      <c r="DN39">
        <v>19.38</v>
      </c>
      <c r="DO39">
        <v>20.83</v>
      </c>
      <c r="DP39">
        <v>22.57</v>
      </c>
      <c r="DQ39">
        <v>0.2</v>
      </c>
      <c r="DR39">
        <v>1</v>
      </c>
      <c r="DS39">
        <v>1.7</v>
      </c>
      <c r="DT39">
        <v>2.3</v>
      </c>
      <c r="DU39">
        <v>3.2</v>
      </c>
      <c r="DV39">
        <v>3.7</v>
      </c>
      <c r="DW39">
        <v>4.5</v>
      </c>
      <c r="DX39">
        <v>5.1</v>
      </c>
      <c r="DY39">
        <v>5.8</v>
      </c>
      <c r="DZ39">
        <v>6.7</v>
      </c>
      <c r="EA39">
        <v>8.31</v>
      </c>
      <c r="EB39">
        <v>7.35</v>
      </c>
      <c r="EC39">
        <v>7.58</v>
      </c>
      <c r="ED39">
        <v>6.53</v>
      </c>
      <c r="EE39">
        <v>6.03</v>
      </c>
      <c r="EF39">
        <v>5.15</v>
      </c>
      <c r="EG39">
        <v>4.49</v>
      </c>
      <c r="EH39">
        <v>3.59</v>
      </c>
      <c r="EI39">
        <v>3.05</v>
      </c>
      <c r="EJ39">
        <v>2.81</v>
      </c>
      <c r="EK39">
        <v>2.03</v>
      </c>
      <c r="EL39">
        <v>2.11</v>
      </c>
      <c r="EM39">
        <v>2.32</v>
      </c>
      <c r="EN39">
        <v>2.37</v>
      </c>
      <c r="EO39">
        <v>2.53</v>
      </c>
      <c r="EP39">
        <v>2.59</v>
      </c>
      <c r="EQ39">
        <v>2.63</v>
      </c>
      <c r="ER39">
        <v>2.59</v>
      </c>
      <c r="ES39">
        <v>2.6</v>
      </c>
      <c r="ET39">
        <v>3.19</v>
      </c>
      <c r="EU39" t="s">
        <v>220</v>
      </c>
      <c r="EV39">
        <v>2</v>
      </c>
      <c r="EW39">
        <v>2</v>
      </c>
      <c r="EX39">
        <v>3</v>
      </c>
      <c r="EY39">
        <v>3</v>
      </c>
      <c r="EZ39">
        <v>3</v>
      </c>
      <c r="FA39">
        <v>4</v>
      </c>
      <c r="FB39">
        <v>5</v>
      </c>
      <c r="FC39">
        <v>7</v>
      </c>
      <c r="FD39">
        <v>8</v>
      </c>
      <c r="FE39">
        <v>1</v>
      </c>
      <c r="FF39">
        <v>22</v>
      </c>
      <c r="FG39">
        <v>30</v>
      </c>
      <c r="FH39">
        <v>33</v>
      </c>
      <c r="FI39">
        <v>37</v>
      </c>
      <c r="FJ39">
        <v>63</v>
      </c>
      <c r="FK39">
        <v>79</v>
      </c>
      <c r="FL39">
        <v>93</v>
      </c>
      <c r="FM39">
        <v>134</v>
      </c>
      <c r="FN39">
        <v>192</v>
      </c>
      <c r="FO39" t="s">
        <v>220</v>
      </c>
      <c r="FP39" t="s">
        <v>220</v>
      </c>
      <c r="FQ39" t="s">
        <v>220</v>
      </c>
      <c r="FR39" t="s">
        <v>220</v>
      </c>
      <c r="FS39" t="s">
        <v>220</v>
      </c>
      <c r="FT39" t="s">
        <v>220</v>
      </c>
      <c r="FU39" t="s">
        <v>220</v>
      </c>
      <c r="FV39">
        <v>1</v>
      </c>
      <c r="FW39">
        <v>1</v>
      </c>
      <c r="FX39">
        <v>3</v>
      </c>
      <c r="FY39">
        <v>2</v>
      </c>
      <c r="FZ39">
        <v>2</v>
      </c>
      <c r="GA39">
        <v>2</v>
      </c>
      <c r="GB39">
        <v>2</v>
      </c>
      <c r="GC39">
        <v>2</v>
      </c>
      <c r="GD39">
        <v>3</v>
      </c>
      <c r="GE39">
        <v>3</v>
      </c>
      <c r="GF39">
        <v>4</v>
      </c>
      <c r="GG39">
        <v>4</v>
      </c>
      <c r="GH39">
        <v>4</v>
      </c>
      <c r="GI39" t="s">
        <v>220</v>
      </c>
      <c r="GJ39" t="s">
        <v>220</v>
      </c>
      <c r="GK39" t="s">
        <v>220</v>
      </c>
      <c r="GL39" t="s">
        <v>220</v>
      </c>
      <c r="GM39" t="s">
        <v>220</v>
      </c>
      <c r="GN39">
        <v>2</v>
      </c>
      <c r="GO39">
        <v>2</v>
      </c>
      <c r="GP39">
        <v>3</v>
      </c>
      <c r="GQ39">
        <v>4</v>
      </c>
      <c r="GR39">
        <v>5</v>
      </c>
      <c r="GS39" t="s">
        <v>358</v>
      </c>
      <c r="GT39" t="s">
        <v>361</v>
      </c>
      <c r="GU39" t="s">
        <v>362</v>
      </c>
      <c r="GV39" t="s">
        <v>360</v>
      </c>
      <c r="GW39" t="s">
        <v>218</v>
      </c>
      <c r="GX39" t="s">
        <v>218</v>
      </c>
    </row>
    <row r="40" spans="1:206" ht="12.75">
      <c r="A40">
        <v>59007</v>
      </c>
      <c r="B40" t="s">
        <v>351</v>
      </c>
      <c r="C40">
        <v>831</v>
      </c>
      <c r="D40">
        <v>1</v>
      </c>
      <c r="E40">
        <v>6</v>
      </c>
      <c r="F40">
        <v>57281178</v>
      </c>
      <c r="G40">
        <v>650</v>
      </c>
      <c r="H40" t="s">
        <v>363</v>
      </c>
      <c r="I40">
        <v>20060705</v>
      </c>
      <c r="J40" t="s">
        <v>364</v>
      </c>
      <c r="K40" t="s">
        <v>210</v>
      </c>
      <c r="L40" t="s">
        <v>211</v>
      </c>
      <c r="M40">
        <v>350</v>
      </c>
      <c r="N40">
        <v>3.18</v>
      </c>
      <c r="O40">
        <v>38.9</v>
      </c>
      <c r="P40">
        <v>135.7</v>
      </c>
      <c r="Q40">
        <v>2.6</v>
      </c>
      <c r="R40">
        <v>-0.7222</v>
      </c>
      <c r="S40">
        <v>2.6667</v>
      </c>
      <c r="T40">
        <v>1600</v>
      </c>
      <c r="U40">
        <v>20</v>
      </c>
      <c r="V40">
        <v>99</v>
      </c>
      <c r="W40">
        <v>40</v>
      </c>
      <c r="X40">
        <v>110</v>
      </c>
      <c r="Y40">
        <v>30</v>
      </c>
      <c r="Z40">
        <v>68</v>
      </c>
      <c r="AA40">
        <v>2.01</v>
      </c>
      <c r="AB40">
        <v>7</v>
      </c>
      <c r="AC40">
        <v>101.2</v>
      </c>
      <c r="AD40">
        <v>2601</v>
      </c>
      <c r="AE40">
        <v>16.1</v>
      </c>
      <c r="AF40">
        <v>97.7</v>
      </c>
      <c r="AG40">
        <v>40</v>
      </c>
      <c r="AH40">
        <v>110</v>
      </c>
      <c r="AI40">
        <v>28.4</v>
      </c>
      <c r="AJ40">
        <v>67.1</v>
      </c>
      <c r="AK40">
        <v>4.5</v>
      </c>
      <c r="AL40">
        <v>5.6</v>
      </c>
      <c r="AM40">
        <v>101.7</v>
      </c>
      <c r="AN40">
        <v>32208</v>
      </c>
      <c r="AO40">
        <v>452</v>
      </c>
      <c r="AP40">
        <v>97.7</v>
      </c>
      <c r="AQ40">
        <v>0.3</v>
      </c>
      <c r="AR40">
        <v>681.5</v>
      </c>
      <c r="AS40">
        <v>636.7</v>
      </c>
      <c r="AT40">
        <v>510.9</v>
      </c>
      <c r="AU40">
        <v>102.2</v>
      </c>
      <c r="AV40">
        <v>85.2</v>
      </c>
      <c r="AW40">
        <v>357.9</v>
      </c>
      <c r="AX40" t="s">
        <v>216</v>
      </c>
      <c r="AY40">
        <v>818</v>
      </c>
      <c r="AZ40">
        <v>189</v>
      </c>
      <c r="BA40">
        <v>1</v>
      </c>
      <c r="BB40">
        <v>618.1</v>
      </c>
      <c r="BC40">
        <v>623</v>
      </c>
      <c r="BD40">
        <v>441.9</v>
      </c>
      <c r="BE40">
        <v>100</v>
      </c>
      <c r="BF40">
        <v>126</v>
      </c>
      <c r="BG40">
        <v>416.8</v>
      </c>
      <c r="BH40" t="s">
        <v>216</v>
      </c>
      <c r="BI40">
        <v>92.4</v>
      </c>
      <c r="BJ40">
        <v>174.2</v>
      </c>
      <c r="BK40">
        <v>79</v>
      </c>
      <c r="BL40">
        <v>195.7</v>
      </c>
      <c r="BM40">
        <v>72</v>
      </c>
      <c r="BN40">
        <v>130.3</v>
      </c>
      <c r="BO40">
        <v>82.9</v>
      </c>
      <c r="BP40">
        <v>150.7</v>
      </c>
      <c r="BQ40">
        <v>79</v>
      </c>
      <c r="BR40">
        <v>215.2</v>
      </c>
      <c r="BS40">
        <v>80.9</v>
      </c>
      <c r="BT40">
        <v>135.1</v>
      </c>
      <c r="BU40" t="s">
        <v>217</v>
      </c>
      <c r="BV40" t="s">
        <v>217</v>
      </c>
      <c r="BW40">
        <v>123.95</v>
      </c>
      <c r="BX40">
        <v>123.95</v>
      </c>
      <c r="BY40">
        <v>135.7</v>
      </c>
      <c r="BZ40">
        <v>2.1</v>
      </c>
      <c r="CA40">
        <v>2.9</v>
      </c>
      <c r="CB40">
        <v>3.2</v>
      </c>
      <c r="CC40">
        <v>2.2</v>
      </c>
      <c r="CD40">
        <v>1.9</v>
      </c>
      <c r="CE40">
        <v>1.7</v>
      </c>
      <c r="CF40">
        <v>2.2</v>
      </c>
      <c r="CG40">
        <v>1.9</v>
      </c>
      <c r="CH40">
        <v>1.7</v>
      </c>
      <c r="CI40">
        <v>2.4</v>
      </c>
      <c r="CJ40">
        <v>2</v>
      </c>
      <c r="CK40">
        <v>1.8</v>
      </c>
      <c r="CL40" t="s">
        <v>218</v>
      </c>
      <c r="CM40" t="s">
        <v>218</v>
      </c>
      <c r="CN40">
        <v>2.17</v>
      </c>
      <c r="CO40">
        <v>2.17</v>
      </c>
      <c r="CP40">
        <v>2.6</v>
      </c>
      <c r="CQ40">
        <v>34</v>
      </c>
      <c r="CR40">
        <v>50.7</v>
      </c>
      <c r="CS40">
        <v>34</v>
      </c>
      <c r="CT40">
        <v>26.3</v>
      </c>
      <c r="CU40">
        <v>37.3</v>
      </c>
      <c r="CV40">
        <v>44.3</v>
      </c>
      <c r="CW40">
        <v>45</v>
      </c>
      <c r="CX40">
        <v>42.7</v>
      </c>
      <c r="CY40">
        <v>40</v>
      </c>
      <c r="CZ40">
        <v>36.7</v>
      </c>
      <c r="DA40">
        <v>37.7</v>
      </c>
      <c r="DB40">
        <v>38.3</v>
      </c>
      <c r="DC40" t="s">
        <v>219</v>
      </c>
      <c r="DD40" t="s">
        <v>219</v>
      </c>
      <c r="DE40">
        <v>38.9</v>
      </c>
      <c r="DF40">
        <v>38.9</v>
      </c>
      <c r="DG40">
        <v>14.75</v>
      </c>
      <c r="DH40">
        <v>16.23</v>
      </c>
      <c r="DI40">
        <v>16.85</v>
      </c>
      <c r="DJ40">
        <v>17.55</v>
      </c>
      <c r="DK40">
        <v>18.56</v>
      </c>
      <c r="DL40">
        <v>18.62</v>
      </c>
      <c r="DM40">
        <v>19.03</v>
      </c>
      <c r="DN40">
        <v>19.62</v>
      </c>
      <c r="DO40">
        <v>20.51</v>
      </c>
      <c r="DP40">
        <v>21.4</v>
      </c>
      <c r="DQ40">
        <v>0</v>
      </c>
      <c r="DR40">
        <v>0.8</v>
      </c>
      <c r="DS40">
        <v>1.5</v>
      </c>
      <c r="DT40">
        <v>2.3</v>
      </c>
      <c r="DU40">
        <v>3.2</v>
      </c>
      <c r="DV40">
        <v>3.3</v>
      </c>
      <c r="DW40">
        <v>3.7</v>
      </c>
      <c r="DX40">
        <v>4.1</v>
      </c>
      <c r="DY40">
        <v>4.6</v>
      </c>
      <c r="DZ40">
        <v>5.2</v>
      </c>
      <c r="EA40">
        <v>7.6</v>
      </c>
      <c r="EB40">
        <v>7.3</v>
      </c>
      <c r="EC40">
        <v>6.9</v>
      </c>
      <c r="ED40">
        <v>6.5</v>
      </c>
      <c r="EE40">
        <v>6.1</v>
      </c>
      <c r="EF40">
        <v>5.9</v>
      </c>
      <c r="EG40">
        <v>5.4</v>
      </c>
      <c r="EH40">
        <v>5</v>
      </c>
      <c r="EI40">
        <v>4</v>
      </c>
      <c r="EJ40">
        <v>3.8</v>
      </c>
      <c r="EK40">
        <v>1.67</v>
      </c>
      <c r="EL40">
        <v>2.1</v>
      </c>
      <c r="EM40">
        <v>2.1</v>
      </c>
      <c r="EN40">
        <v>2.4</v>
      </c>
      <c r="EO40">
        <v>3</v>
      </c>
      <c r="EP40">
        <v>2.9</v>
      </c>
      <c r="EQ40">
        <v>3.1</v>
      </c>
      <c r="ER40">
        <v>3.3</v>
      </c>
      <c r="ES40">
        <v>3.6</v>
      </c>
      <c r="ET40">
        <v>3.8</v>
      </c>
      <c r="EU40">
        <v>0</v>
      </c>
      <c r="EV40">
        <v>2</v>
      </c>
      <c r="EW40">
        <v>2</v>
      </c>
      <c r="EX40">
        <v>3</v>
      </c>
      <c r="EY40">
        <v>3</v>
      </c>
      <c r="EZ40">
        <v>3</v>
      </c>
      <c r="FA40">
        <v>3</v>
      </c>
      <c r="FB40">
        <v>4</v>
      </c>
      <c r="FC40">
        <v>5</v>
      </c>
      <c r="FD40">
        <v>6</v>
      </c>
      <c r="FE40">
        <v>1</v>
      </c>
      <c r="FF40">
        <v>23</v>
      </c>
      <c r="FG40">
        <v>35</v>
      </c>
      <c r="FH40">
        <v>42</v>
      </c>
      <c r="FI40">
        <v>47</v>
      </c>
      <c r="FJ40">
        <v>70</v>
      </c>
      <c r="FK40">
        <v>99</v>
      </c>
      <c r="FL40">
        <v>150</v>
      </c>
      <c r="FM40">
        <v>190</v>
      </c>
      <c r="FN40">
        <v>230</v>
      </c>
      <c r="FO40">
        <v>1</v>
      </c>
      <c r="FP40">
        <v>1</v>
      </c>
      <c r="FQ40">
        <v>1</v>
      </c>
      <c r="FR40">
        <v>1</v>
      </c>
      <c r="FS40">
        <v>1</v>
      </c>
      <c r="FT40">
        <v>1</v>
      </c>
      <c r="FU40">
        <v>1</v>
      </c>
      <c r="FV40">
        <v>1</v>
      </c>
      <c r="FW40">
        <v>1</v>
      </c>
      <c r="FX40">
        <v>1</v>
      </c>
      <c r="FY40" t="s">
        <v>354</v>
      </c>
      <c r="FZ40" t="s">
        <v>354</v>
      </c>
      <c r="GA40" t="s">
        <v>354</v>
      </c>
      <c r="GB40" t="s">
        <v>354</v>
      </c>
      <c r="GC40" t="s">
        <v>354</v>
      </c>
      <c r="GD40" t="s">
        <v>354</v>
      </c>
      <c r="GE40" t="s">
        <v>354</v>
      </c>
      <c r="GF40" t="s">
        <v>354</v>
      </c>
      <c r="GG40" t="s">
        <v>354</v>
      </c>
      <c r="GH40" t="s">
        <v>354</v>
      </c>
      <c r="GI40">
        <v>0</v>
      </c>
      <c r="GJ40">
        <v>0</v>
      </c>
      <c r="GK40">
        <v>0</v>
      </c>
      <c r="GL40">
        <v>1</v>
      </c>
      <c r="GM40">
        <v>1</v>
      </c>
      <c r="GN40">
        <v>1</v>
      </c>
      <c r="GO40">
        <v>2</v>
      </c>
      <c r="GP40">
        <v>2</v>
      </c>
      <c r="GQ40">
        <v>3</v>
      </c>
      <c r="GR40">
        <v>3</v>
      </c>
      <c r="GS40" t="s">
        <v>365</v>
      </c>
      <c r="GT40">
        <v>80</v>
      </c>
      <c r="GU40" t="s">
        <v>366</v>
      </c>
      <c r="GV40" t="s">
        <v>367</v>
      </c>
      <c r="GW40" t="s">
        <v>218</v>
      </c>
      <c r="GX40" t="s">
        <v>218</v>
      </c>
    </row>
    <row r="41" spans="1:206" ht="12.75">
      <c r="A41">
        <v>59988</v>
      </c>
      <c r="B41" t="s">
        <v>351</v>
      </c>
      <c r="C41">
        <v>831</v>
      </c>
      <c r="D41">
        <v>1</v>
      </c>
      <c r="E41">
        <v>7</v>
      </c>
      <c r="F41">
        <v>57084115</v>
      </c>
      <c r="G41">
        <v>550</v>
      </c>
      <c r="H41" t="s">
        <v>352</v>
      </c>
      <c r="I41">
        <v>20060908</v>
      </c>
      <c r="J41" t="s">
        <v>368</v>
      </c>
      <c r="K41" t="s">
        <v>210</v>
      </c>
      <c r="L41" t="s">
        <v>211</v>
      </c>
      <c r="M41">
        <v>350</v>
      </c>
      <c r="N41">
        <v>3.18</v>
      </c>
      <c r="O41">
        <v>39.7</v>
      </c>
      <c r="P41">
        <v>146.6</v>
      </c>
      <c r="Q41">
        <v>2</v>
      </c>
      <c r="R41">
        <v>-0.5741</v>
      </c>
      <c r="S41">
        <v>3.3791</v>
      </c>
      <c r="T41">
        <v>1600</v>
      </c>
      <c r="U41">
        <v>20</v>
      </c>
      <c r="V41">
        <v>99</v>
      </c>
      <c r="W41">
        <v>40</v>
      </c>
      <c r="X41">
        <v>110</v>
      </c>
      <c r="Y41">
        <v>30</v>
      </c>
      <c r="Z41">
        <v>68</v>
      </c>
      <c r="AA41">
        <v>2.01</v>
      </c>
      <c r="AB41">
        <v>7</v>
      </c>
      <c r="AC41">
        <v>101.3</v>
      </c>
      <c r="AD41">
        <v>2600</v>
      </c>
      <c r="AE41">
        <v>15.6</v>
      </c>
      <c r="AF41">
        <v>97.8</v>
      </c>
      <c r="AG41">
        <v>40</v>
      </c>
      <c r="AH41">
        <v>110.1</v>
      </c>
      <c r="AI41">
        <v>28.2</v>
      </c>
      <c r="AJ41">
        <v>67.6</v>
      </c>
      <c r="AK41">
        <v>2.4</v>
      </c>
      <c r="AL41">
        <v>1.3</v>
      </c>
      <c r="AM41">
        <v>102</v>
      </c>
      <c r="AN41">
        <v>32196</v>
      </c>
      <c r="AO41">
        <v>440</v>
      </c>
      <c r="AP41">
        <v>107.4</v>
      </c>
      <c r="AQ41">
        <v>0.4</v>
      </c>
      <c r="AR41">
        <v>668.8</v>
      </c>
      <c r="AS41">
        <v>634.8</v>
      </c>
      <c r="AT41">
        <v>492.3</v>
      </c>
      <c r="AU41">
        <v>102.3</v>
      </c>
      <c r="AV41">
        <v>92.3</v>
      </c>
      <c r="AW41">
        <v>337.2</v>
      </c>
      <c r="AX41">
        <v>80.9</v>
      </c>
      <c r="AY41">
        <v>801</v>
      </c>
      <c r="AZ41">
        <v>186.8</v>
      </c>
      <c r="BA41">
        <v>0.8</v>
      </c>
      <c r="BB41">
        <v>609.2</v>
      </c>
      <c r="BC41">
        <v>613.8</v>
      </c>
      <c r="BD41">
        <v>441.7</v>
      </c>
      <c r="BE41">
        <v>100.3</v>
      </c>
      <c r="BF41">
        <v>117.7</v>
      </c>
      <c r="BG41">
        <v>389.6</v>
      </c>
      <c r="BH41">
        <v>61.3</v>
      </c>
      <c r="BI41">
        <v>64.3</v>
      </c>
      <c r="BJ41">
        <v>190.9</v>
      </c>
      <c r="BK41">
        <v>51.9</v>
      </c>
      <c r="BL41">
        <v>107.1</v>
      </c>
      <c r="BM41">
        <v>101.6</v>
      </c>
      <c r="BN41">
        <v>158.7</v>
      </c>
      <c r="BO41">
        <v>110.1</v>
      </c>
      <c r="BP41">
        <v>193.9</v>
      </c>
      <c r="BQ41">
        <v>148.9</v>
      </c>
      <c r="BR41">
        <v>127.6</v>
      </c>
      <c r="BS41">
        <v>151.1</v>
      </c>
      <c r="BT41">
        <v>212.5</v>
      </c>
      <c r="BU41" t="s">
        <v>217</v>
      </c>
      <c r="BV41" t="s">
        <v>217</v>
      </c>
      <c r="BW41">
        <v>134.88</v>
      </c>
      <c r="BX41">
        <v>134.88</v>
      </c>
      <c r="BY41">
        <v>146.6</v>
      </c>
      <c r="BZ41">
        <v>1.6</v>
      </c>
      <c r="CA41">
        <v>2</v>
      </c>
      <c r="CB41">
        <v>1.1</v>
      </c>
      <c r="CC41">
        <v>1.6</v>
      </c>
      <c r="CD41">
        <v>1.9</v>
      </c>
      <c r="CE41">
        <v>2.7</v>
      </c>
      <c r="CF41">
        <v>7.3</v>
      </c>
      <c r="CG41">
        <v>1.2</v>
      </c>
      <c r="CH41">
        <v>1.8</v>
      </c>
      <c r="CI41">
        <v>0.9</v>
      </c>
      <c r="CJ41">
        <v>1.4</v>
      </c>
      <c r="CK41">
        <v>1.3</v>
      </c>
      <c r="CL41" t="s">
        <v>369</v>
      </c>
      <c r="CM41" t="s">
        <v>218</v>
      </c>
      <c r="CN41">
        <v>2.05</v>
      </c>
      <c r="CO41">
        <v>1.6</v>
      </c>
      <c r="CP41">
        <v>2</v>
      </c>
      <c r="CQ41">
        <v>48</v>
      </c>
      <c r="CR41">
        <v>49.7</v>
      </c>
      <c r="CS41">
        <v>25.7</v>
      </c>
      <c r="CT41">
        <v>39.7</v>
      </c>
      <c r="CU41">
        <v>56</v>
      </c>
      <c r="CV41">
        <v>30.7</v>
      </c>
      <c r="CW41">
        <v>40</v>
      </c>
      <c r="CX41">
        <v>31.7</v>
      </c>
      <c r="CY41">
        <v>49.3</v>
      </c>
      <c r="CZ41">
        <v>27.7</v>
      </c>
      <c r="DA41">
        <v>31.3</v>
      </c>
      <c r="DB41">
        <v>46.7</v>
      </c>
      <c r="DC41" t="s">
        <v>219</v>
      </c>
      <c r="DD41" t="s">
        <v>219</v>
      </c>
      <c r="DE41">
        <v>39.7</v>
      </c>
      <c r="DF41">
        <v>39.7</v>
      </c>
      <c r="DG41">
        <v>14.74</v>
      </c>
      <c r="DH41">
        <v>16.29</v>
      </c>
      <c r="DI41">
        <v>16.9</v>
      </c>
      <c r="DJ41">
        <v>17.84</v>
      </c>
      <c r="DK41">
        <v>18.8</v>
      </c>
      <c r="DL41">
        <v>18.65</v>
      </c>
      <c r="DM41">
        <v>18.91</v>
      </c>
      <c r="DN41">
        <v>19.02</v>
      </c>
      <c r="DO41">
        <v>19.83</v>
      </c>
      <c r="DP41">
        <v>20.54</v>
      </c>
      <c r="DQ41">
        <v>0</v>
      </c>
      <c r="DR41">
        <v>0.8</v>
      </c>
      <c r="DS41">
        <v>1.5</v>
      </c>
      <c r="DT41">
        <v>2.4</v>
      </c>
      <c r="DU41">
        <v>3.4</v>
      </c>
      <c r="DV41">
        <v>3.4</v>
      </c>
      <c r="DW41">
        <v>3.7</v>
      </c>
      <c r="DX41">
        <v>4</v>
      </c>
      <c r="DY41">
        <v>4.5</v>
      </c>
      <c r="DZ41">
        <v>4.9</v>
      </c>
      <c r="EA41">
        <v>7.7</v>
      </c>
      <c r="EB41">
        <v>7.4</v>
      </c>
      <c r="EC41">
        <v>7</v>
      </c>
      <c r="ED41">
        <v>6.5</v>
      </c>
      <c r="EE41">
        <v>6.2</v>
      </c>
      <c r="EF41">
        <v>5.8</v>
      </c>
      <c r="EG41">
        <v>5.6</v>
      </c>
      <c r="EH41">
        <v>5.6</v>
      </c>
      <c r="EI41">
        <v>4.3</v>
      </c>
      <c r="EJ41">
        <v>3.9</v>
      </c>
      <c r="EK41">
        <v>1.54</v>
      </c>
      <c r="EL41">
        <v>1.7</v>
      </c>
      <c r="EM41">
        <v>2</v>
      </c>
      <c r="EN41">
        <v>2.2</v>
      </c>
      <c r="EO41">
        <v>2.3</v>
      </c>
      <c r="EP41">
        <v>2.3</v>
      </c>
      <c r="EQ41">
        <v>2.4</v>
      </c>
      <c r="ER41">
        <v>2.6</v>
      </c>
      <c r="ES41">
        <v>3.6</v>
      </c>
      <c r="ET41">
        <v>2.3</v>
      </c>
      <c r="EU41">
        <v>0</v>
      </c>
      <c r="EV41">
        <v>2</v>
      </c>
      <c r="EW41">
        <v>2</v>
      </c>
      <c r="EX41">
        <v>2</v>
      </c>
      <c r="EY41">
        <v>2</v>
      </c>
      <c r="EZ41">
        <v>3</v>
      </c>
      <c r="FA41">
        <v>3</v>
      </c>
      <c r="FB41">
        <v>4</v>
      </c>
      <c r="FC41">
        <v>5</v>
      </c>
      <c r="FD41">
        <v>6</v>
      </c>
      <c r="FE41">
        <v>2</v>
      </c>
      <c r="FF41">
        <v>25</v>
      </c>
      <c r="FG41">
        <v>35</v>
      </c>
      <c r="FH41">
        <v>41</v>
      </c>
      <c r="FI41">
        <v>46</v>
      </c>
      <c r="FJ41">
        <v>78</v>
      </c>
      <c r="FK41">
        <v>110</v>
      </c>
      <c r="FL41">
        <v>160</v>
      </c>
      <c r="FM41">
        <v>210</v>
      </c>
      <c r="FN41">
        <v>270</v>
      </c>
      <c r="FO41">
        <v>1</v>
      </c>
      <c r="FP41">
        <v>1</v>
      </c>
      <c r="FQ41">
        <v>1</v>
      </c>
      <c r="FR41">
        <v>1</v>
      </c>
      <c r="FS41">
        <v>1</v>
      </c>
      <c r="FT41">
        <v>1</v>
      </c>
      <c r="FU41">
        <v>1</v>
      </c>
      <c r="FV41">
        <v>1</v>
      </c>
      <c r="FW41">
        <v>1</v>
      </c>
      <c r="FX41">
        <v>1</v>
      </c>
      <c r="FY41" t="s">
        <v>354</v>
      </c>
      <c r="FZ41" t="s">
        <v>354</v>
      </c>
      <c r="GA41" t="s">
        <v>354</v>
      </c>
      <c r="GB41" t="s">
        <v>354</v>
      </c>
      <c r="GC41" t="s">
        <v>354</v>
      </c>
      <c r="GD41" t="s">
        <v>354</v>
      </c>
      <c r="GE41" t="s">
        <v>354</v>
      </c>
      <c r="GF41" t="s">
        <v>354</v>
      </c>
      <c r="GG41" t="s">
        <v>354</v>
      </c>
      <c r="GH41" t="s">
        <v>354</v>
      </c>
      <c r="GI41">
        <v>0</v>
      </c>
      <c r="GJ41">
        <v>0</v>
      </c>
      <c r="GK41">
        <v>0</v>
      </c>
      <c r="GL41">
        <v>1</v>
      </c>
      <c r="GM41">
        <v>1</v>
      </c>
      <c r="GN41">
        <v>1</v>
      </c>
      <c r="GO41">
        <v>2</v>
      </c>
      <c r="GP41">
        <v>2</v>
      </c>
      <c r="GQ41">
        <v>3</v>
      </c>
      <c r="GR41">
        <v>3</v>
      </c>
      <c r="GS41" t="s">
        <v>370</v>
      </c>
      <c r="GT41">
        <v>173</v>
      </c>
      <c r="GU41" t="s">
        <v>355</v>
      </c>
      <c r="GV41" t="s">
        <v>218</v>
      </c>
      <c r="GW41" t="s">
        <v>218</v>
      </c>
      <c r="GX41" t="s">
        <v>218</v>
      </c>
    </row>
    <row r="42" spans="1:206" ht="12.75">
      <c r="A42">
        <v>58241</v>
      </c>
      <c r="B42" t="s">
        <v>206</v>
      </c>
      <c r="C42" t="s">
        <v>270</v>
      </c>
      <c r="D42">
        <v>2</v>
      </c>
      <c r="E42">
        <v>21</v>
      </c>
      <c r="F42">
        <v>57339275</v>
      </c>
      <c r="G42">
        <v>3150</v>
      </c>
      <c r="H42" t="s">
        <v>319</v>
      </c>
      <c r="I42">
        <v>20060924</v>
      </c>
      <c r="J42" t="s">
        <v>371</v>
      </c>
      <c r="K42">
        <v>20070924</v>
      </c>
      <c r="L42" t="s">
        <v>273</v>
      </c>
      <c r="M42">
        <v>350</v>
      </c>
      <c r="N42">
        <v>3.66</v>
      </c>
      <c r="O42">
        <v>52.4</v>
      </c>
      <c r="P42">
        <v>123.8</v>
      </c>
      <c r="Q42">
        <v>0.8</v>
      </c>
      <c r="R42">
        <v>1.7778</v>
      </c>
      <c r="S42">
        <v>1.8889</v>
      </c>
      <c r="T42">
        <v>1601</v>
      </c>
      <c r="U42">
        <v>20</v>
      </c>
      <c r="V42">
        <v>99</v>
      </c>
      <c r="W42">
        <v>40</v>
      </c>
      <c r="X42">
        <v>110</v>
      </c>
      <c r="Y42">
        <v>29</v>
      </c>
      <c r="Z42">
        <v>68</v>
      </c>
      <c r="AA42">
        <v>2</v>
      </c>
      <c r="AB42">
        <v>7.2</v>
      </c>
      <c r="AC42">
        <v>103</v>
      </c>
      <c r="AD42">
        <v>2603</v>
      </c>
      <c r="AE42">
        <v>24.5</v>
      </c>
      <c r="AF42">
        <v>98.6</v>
      </c>
      <c r="AG42">
        <v>39.9</v>
      </c>
      <c r="AH42">
        <v>110.1</v>
      </c>
      <c r="AI42">
        <v>28.4</v>
      </c>
      <c r="AJ42">
        <v>68.3</v>
      </c>
      <c r="AK42">
        <v>1.84</v>
      </c>
      <c r="AL42">
        <v>-1</v>
      </c>
      <c r="AM42">
        <v>101.8</v>
      </c>
      <c r="AN42">
        <v>32136</v>
      </c>
      <c r="AO42">
        <v>421</v>
      </c>
      <c r="AP42">
        <v>213.7</v>
      </c>
      <c r="AQ42">
        <v>0.8</v>
      </c>
      <c r="AR42">
        <v>701</v>
      </c>
      <c r="AS42">
        <v>679</v>
      </c>
      <c r="AT42">
        <v>517</v>
      </c>
      <c r="AU42">
        <v>102.3</v>
      </c>
      <c r="AV42">
        <v>65.9</v>
      </c>
      <c r="AW42">
        <v>291.4</v>
      </c>
      <c r="AX42" t="s">
        <v>216</v>
      </c>
      <c r="AY42">
        <v>789</v>
      </c>
      <c r="AZ42">
        <v>309.8</v>
      </c>
      <c r="BA42">
        <v>1.4</v>
      </c>
      <c r="BB42">
        <v>592</v>
      </c>
      <c r="BC42">
        <v>625</v>
      </c>
      <c r="BD42">
        <v>439</v>
      </c>
      <c r="BE42">
        <v>98.1</v>
      </c>
      <c r="BF42">
        <v>117.4</v>
      </c>
      <c r="BG42">
        <v>368</v>
      </c>
      <c r="BH42" t="s">
        <v>216</v>
      </c>
      <c r="BI42">
        <v>71.3</v>
      </c>
      <c r="BJ42">
        <v>185.1</v>
      </c>
      <c r="BK42">
        <v>90.5</v>
      </c>
      <c r="BL42">
        <v>157.3</v>
      </c>
      <c r="BM42">
        <v>66.1</v>
      </c>
      <c r="BN42">
        <v>199.6</v>
      </c>
      <c r="BO42">
        <v>109.9</v>
      </c>
      <c r="BP42">
        <v>186.1</v>
      </c>
      <c r="BQ42">
        <v>106.9</v>
      </c>
      <c r="BR42">
        <v>172.1</v>
      </c>
      <c r="BS42">
        <v>104.1</v>
      </c>
      <c r="BT42">
        <v>121.2</v>
      </c>
      <c r="BU42" t="s">
        <v>342</v>
      </c>
      <c r="BV42" t="s">
        <v>342</v>
      </c>
      <c r="BW42">
        <v>130.85</v>
      </c>
      <c r="BX42">
        <v>130.85</v>
      </c>
      <c r="BY42">
        <v>123.8</v>
      </c>
      <c r="BZ42">
        <v>1.3</v>
      </c>
      <c r="CA42">
        <v>1.2</v>
      </c>
      <c r="CB42">
        <v>1</v>
      </c>
      <c r="CC42">
        <v>2.1</v>
      </c>
      <c r="CD42">
        <v>1</v>
      </c>
      <c r="CE42">
        <v>1.3</v>
      </c>
      <c r="CF42">
        <v>0.8</v>
      </c>
      <c r="CG42">
        <v>1</v>
      </c>
      <c r="CH42">
        <v>0.9</v>
      </c>
      <c r="CI42">
        <v>0.9</v>
      </c>
      <c r="CJ42">
        <v>0.7</v>
      </c>
      <c r="CK42">
        <v>1</v>
      </c>
      <c r="CL42" t="s">
        <v>343</v>
      </c>
      <c r="CM42" t="s">
        <v>372</v>
      </c>
      <c r="CN42">
        <v>1.1</v>
      </c>
      <c r="CO42">
        <v>1.02</v>
      </c>
      <c r="CP42">
        <v>0.8</v>
      </c>
      <c r="CQ42">
        <v>62.7</v>
      </c>
      <c r="CR42">
        <v>51</v>
      </c>
      <c r="CS42">
        <v>49.3</v>
      </c>
      <c r="CT42">
        <v>47.7</v>
      </c>
      <c r="CU42">
        <v>64</v>
      </c>
      <c r="CV42">
        <v>44.7</v>
      </c>
      <c r="CW42">
        <v>53.7</v>
      </c>
      <c r="CX42">
        <v>56.7</v>
      </c>
      <c r="CY42">
        <v>52.7</v>
      </c>
      <c r="CZ42">
        <v>51.7</v>
      </c>
      <c r="DA42">
        <v>55.7</v>
      </c>
      <c r="DB42">
        <v>38.7</v>
      </c>
      <c r="DC42" t="s">
        <v>219</v>
      </c>
      <c r="DD42" t="s">
        <v>219</v>
      </c>
      <c r="DE42">
        <v>52.4</v>
      </c>
      <c r="DF42">
        <v>52.4</v>
      </c>
      <c r="DG42">
        <v>15</v>
      </c>
      <c r="DH42">
        <v>16.19</v>
      </c>
      <c r="DI42">
        <v>16.94</v>
      </c>
      <c r="DJ42">
        <v>17.33</v>
      </c>
      <c r="DK42">
        <v>18.4</v>
      </c>
      <c r="DL42">
        <v>18.71</v>
      </c>
      <c r="DM42">
        <v>19.47</v>
      </c>
      <c r="DN42">
        <v>20.33</v>
      </c>
      <c r="DO42">
        <v>20.98</v>
      </c>
      <c r="DP42">
        <v>22.38</v>
      </c>
      <c r="DQ42">
        <v>0.4</v>
      </c>
      <c r="DR42">
        <v>1.1</v>
      </c>
      <c r="DS42">
        <v>1.6</v>
      </c>
      <c r="DT42">
        <v>2.4</v>
      </c>
      <c r="DU42">
        <v>3.5</v>
      </c>
      <c r="DV42">
        <v>3.8</v>
      </c>
      <c r="DW42">
        <v>4.3</v>
      </c>
      <c r="DX42">
        <v>4.9</v>
      </c>
      <c r="DY42">
        <v>5.3</v>
      </c>
      <c r="DZ42">
        <v>6</v>
      </c>
      <c r="EA42">
        <v>7.39</v>
      </c>
      <c r="EB42">
        <v>6.79</v>
      </c>
      <c r="EC42">
        <v>5.49</v>
      </c>
      <c r="ED42">
        <v>4.78</v>
      </c>
      <c r="EE42">
        <v>3.9</v>
      </c>
      <c r="EF42">
        <v>3.99</v>
      </c>
      <c r="EG42">
        <v>3.02</v>
      </c>
      <c r="EH42">
        <v>2.05</v>
      </c>
      <c r="EI42">
        <v>1.87</v>
      </c>
      <c r="EJ42">
        <v>1.78</v>
      </c>
      <c r="EK42">
        <v>1.11</v>
      </c>
      <c r="EL42">
        <v>1.36</v>
      </c>
      <c r="EM42">
        <v>1.66</v>
      </c>
      <c r="EN42">
        <v>1.47</v>
      </c>
      <c r="EO42">
        <v>1.51</v>
      </c>
      <c r="EP42">
        <v>1.46</v>
      </c>
      <c r="EQ42">
        <v>1.87</v>
      </c>
      <c r="ER42">
        <v>2.01</v>
      </c>
      <c r="ES42">
        <v>2.28</v>
      </c>
      <c r="ET42">
        <v>2.51</v>
      </c>
      <c r="EU42" t="s">
        <v>220</v>
      </c>
      <c r="EV42">
        <v>2</v>
      </c>
      <c r="EW42">
        <v>3</v>
      </c>
      <c r="EX42">
        <v>3</v>
      </c>
      <c r="EY42">
        <v>4</v>
      </c>
      <c r="EZ42">
        <v>4</v>
      </c>
      <c r="FA42">
        <v>6</v>
      </c>
      <c r="FB42">
        <v>7</v>
      </c>
      <c r="FC42">
        <v>8</v>
      </c>
      <c r="FD42">
        <v>10</v>
      </c>
      <c r="FE42">
        <v>1</v>
      </c>
      <c r="FF42">
        <v>24</v>
      </c>
      <c r="FG42">
        <v>34</v>
      </c>
      <c r="FH42">
        <v>38</v>
      </c>
      <c r="FI42">
        <v>42</v>
      </c>
      <c r="FJ42">
        <v>76</v>
      </c>
      <c r="FK42">
        <v>135</v>
      </c>
      <c r="FL42">
        <v>180</v>
      </c>
      <c r="FM42">
        <v>234</v>
      </c>
      <c r="FN42">
        <v>291</v>
      </c>
      <c r="FO42" t="s">
        <v>220</v>
      </c>
      <c r="FP42" t="s">
        <v>220</v>
      </c>
      <c r="FQ42" t="s">
        <v>220</v>
      </c>
      <c r="FR42" t="s">
        <v>220</v>
      </c>
      <c r="FS42" t="s">
        <v>220</v>
      </c>
      <c r="FT42" t="s">
        <v>220</v>
      </c>
      <c r="FU42" t="s">
        <v>220</v>
      </c>
      <c r="FV42" t="s">
        <v>220</v>
      </c>
      <c r="FW42">
        <v>2</v>
      </c>
      <c r="FX42">
        <v>3</v>
      </c>
      <c r="FY42" t="s">
        <v>220</v>
      </c>
      <c r="FZ42">
        <v>1</v>
      </c>
      <c r="GA42">
        <v>1</v>
      </c>
      <c r="GB42">
        <v>1</v>
      </c>
      <c r="GC42" t="s">
        <v>220</v>
      </c>
      <c r="GD42">
        <v>1</v>
      </c>
      <c r="GE42">
        <v>1</v>
      </c>
      <c r="GF42">
        <v>1</v>
      </c>
      <c r="GG42">
        <v>2</v>
      </c>
      <c r="GH42">
        <v>2</v>
      </c>
      <c r="GI42" t="s">
        <v>220</v>
      </c>
      <c r="GJ42" t="s">
        <v>220</v>
      </c>
      <c r="GK42" t="s">
        <v>220</v>
      </c>
      <c r="GL42" t="s">
        <v>220</v>
      </c>
      <c r="GM42" t="s">
        <v>220</v>
      </c>
      <c r="GN42">
        <v>1</v>
      </c>
      <c r="GO42">
        <v>2</v>
      </c>
      <c r="GP42">
        <v>2</v>
      </c>
      <c r="GQ42">
        <v>3</v>
      </c>
      <c r="GR42">
        <v>4</v>
      </c>
      <c r="GS42" t="s">
        <v>373</v>
      </c>
      <c r="GT42" t="s">
        <v>374</v>
      </c>
      <c r="GU42" t="s">
        <v>218</v>
      </c>
      <c r="GV42" t="s">
        <v>218</v>
      </c>
      <c r="GW42" t="s">
        <v>218</v>
      </c>
      <c r="GX42" t="s">
        <v>218</v>
      </c>
    </row>
    <row r="43" spans="1:206" ht="12.75">
      <c r="A43">
        <v>57939</v>
      </c>
      <c r="B43" t="s">
        <v>240</v>
      </c>
      <c r="C43" t="s">
        <v>270</v>
      </c>
      <c r="D43">
        <v>1</v>
      </c>
      <c r="E43">
        <v>23</v>
      </c>
      <c r="F43">
        <v>57339269</v>
      </c>
      <c r="G43">
        <v>3267</v>
      </c>
      <c r="H43" t="s">
        <v>319</v>
      </c>
      <c r="I43">
        <v>20061113</v>
      </c>
      <c r="J43" t="s">
        <v>375</v>
      </c>
      <c r="K43">
        <v>20071113</v>
      </c>
      <c r="L43" t="s">
        <v>273</v>
      </c>
      <c r="M43">
        <v>350</v>
      </c>
      <c r="N43">
        <v>3.73</v>
      </c>
      <c r="O43">
        <v>43.1</v>
      </c>
      <c r="P43">
        <v>102.7</v>
      </c>
      <c r="Q43">
        <v>1.3</v>
      </c>
      <c r="R43">
        <v>0.0556</v>
      </c>
      <c r="S43">
        <v>0.5098</v>
      </c>
      <c r="T43">
        <v>1600</v>
      </c>
      <c r="U43">
        <v>20</v>
      </c>
      <c r="V43">
        <v>99</v>
      </c>
      <c r="W43">
        <v>39.9</v>
      </c>
      <c r="X43">
        <v>110</v>
      </c>
      <c r="Y43">
        <v>30</v>
      </c>
      <c r="Z43">
        <v>68</v>
      </c>
      <c r="AA43">
        <v>2.05</v>
      </c>
      <c r="AB43">
        <v>7</v>
      </c>
      <c r="AC43">
        <v>100.3</v>
      </c>
      <c r="AD43">
        <v>2612</v>
      </c>
      <c r="AE43">
        <v>26.1</v>
      </c>
      <c r="AF43">
        <v>98.9</v>
      </c>
      <c r="AG43">
        <v>40.1</v>
      </c>
      <c r="AH43">
        <v>109.9</v>
      </c>
      <c r="AI43">
        <v>31.6</v>
      </c>
      <c r="AJ43">
        <v>68</v>
      </c>
      <c r="AK43">
        <v>3.77</v>
      </c>
      <c r="AL43">
        <v>3.8</v>
      </c>
      <c r="AM43">
        <v>100.4</v>
      </c>
      <c r="AN43">
        <v>32139</v>
      </c>
      <c r="AO43">
        <v>438</v>
      </c>
      <c r="AP43">
        <v>212.2</v>
      </c>
      <c r="AQ43">
        <v>0.4</v>
      </c>
      <c r="AR43">
        <v>687</v>
      </c>
      <c r="AS43">
        <v>618.5</v>
      </c>
      <c r="AT43">
        <v>503.4</v>
      </c>
      <c r="AU43">
        <v>89</v>
      </c>
      <c r="AV43">
        <v>88.6</v>
      </c>
      <c r="AW43">
        <v>314.2</v>
      </c>
      <c r="AX43">
        <v>69.8</v>
      </c>
      <c r="AY43">
        <v>816</v>
      </c>
      <c r="AZ43">
        <v>302.6</v>
      </c>
      <c r="BA43">
        <v>0.9</v>
      </c>
      <c r="BB43">
        <v>692</v>
      </c>
      <c r="BC43">
        <v>610.2</v>
      </c>
      <c r="BD43">
        <v>531.1</v>
      </c>
      <c r="BE43">
        <v>88.2</v>
      </c>
      <c r="BF43">
        <v>32.4</v>
      </c>
      <c r="BG43">
        <v>394.1</v>
      </c>
      <c r="BH43">
        <v>52.7</v>
      </c>
      <c r="BI43">
        <v>89.1</v>
      </c>
      <c r="BJ43">
        <v>112.1</v>
      </c>
      <c r="BK43">
        <v>81.3</v>
      </c>
      <c r="BL43">
        <v>155.5</v>
      </c>
      <c r="BM43">
        <v>147.8</v>
      </c>
      <c r="BN43">
        <v>127.7</v>
      </c>
      <c r="BO43">
        <v>85.9</v>
      </c>
      <c r="BP43">
        <v>91.6</v>
      </c>
      <c r="BQ43">
        <v>88.4</v>
      </c>
      <c r="BR43">
        <v>136.3</v>
      </c>
      <c r="BS43">
        <v>123.9</v>
      </c>
      <c r="BT43">
        <v>109.6</v>
      </c>
      <c r="BU43" t="s">
        <v>217</v>
      </c>
      <c r="BV43" t="s">
        <v>217</v>
      </c>
      <c r="BW43">
        <v>112.43</v>
      </c>
      <c r="BX43">
        <v>112.43</v>
      </c>
      <c r="BY43">
        <v>102.7</v>
      </c>
      <c r="BZ43">
        <v>1.2</v>
      </c>
      <c r="CA43">
        <v>1.3</v>
      </c>
      <c r="CB43">
        <v>1</v>
      </c>
      <c r="CC43">
        <v>1.8</v>
      </c>
      <c r="CD43">
        <v>1.3</v>
      </c>
      <c r="CE43">
        <v>2.1</v>
      </c>
      <c r="CF43">
        <v>1.5</v>
      </c>
      <c r="CG43">
        <v>2</v>
      </c>
      <c r="CH43">
        <v>1.7</v>
      </c>
      <c r="CI43">
        <v>1.8</v>
      </c>
      <c r="CJ43">
        <v>2.1</v>
      </c>
      <c r="CK43">
        <v>1.5</v>
      </c>
      <c r="CL43" t="s">
        <v>218</v>
      </c>
      <c r="CM43" t="s">
        <v>218</v>
      </c>
      <c r="CN43">
        <v>1.61</v>
      </c>
      <c r="CO43">
        <v>1.61</v>
      </c>
      <c r="CP43">
        <v>1.3</v>
      </c>
      <c r="CQ43">
        <v>39.3</v>
      </c>
      <c r="CR43">
        <v>43</v>
      </c>
      <c r="CS43">
        <v>31.3</v>
      </c>
      <c r="CT43">
        <v>28</v>
      </c>
      <c r="CU43">
        <v>29.7</v>
      </c>
      <c r="CV43">
        <v>45.3</v>
      </c>
      <c r="CW43">
        <v>39</v>
      </c>
      <c r="CX43">
        <v>44.7</v>
      </c>
      <c r="CY43">
        <v>55.3</v>
      </c>
      <c r="CZ43">
        <v>44.7</v>
      </c>
      <c r="DA43">
        <v>57.3</v>
      </c>
      <c r="DB43">
        <v>43.7</v>
      </c>
      <c r="DC43" t="s">
        <v>219</v>
      </c>
      <c r="DD43">
        <v>4</v>
      </c>
      <c r="DE43">
        <v>41.8</v>
      </c>
      <c r="DF43">
        <v>43.1</v>
      </c>
      <c r="DG43">
        <v>14.8</v>
      </c>
      <c r="DH43">
        <v>16.58</v>
      </c>
      <c r="DI43">
        <v>17.34</v>
      </c>
      <c r="DJ43">
        <v>18</v>
      </c>
      <c r="DK43">
        <v>18.1</v>
      </c>
      <c r="DL43">
        <v>17.72</v>
      </c>
      <c r="DM43">
        <v>18.42</v>
      </c>
      <c r="DN43">
        <v>19.35</v>
      </c>
      <c r="DO43">
        <v>20.54</v>
      </c>
      <c r="DP43">
        <v>21.64</v>
      </c>
      <c r="DQ43">
        <v>0.2</v>
      </c>
      <c r="DR43">
        <v>1.5</v>
      </c>
      <c r="DS43">
        <v>2.4</v>
      </c>
      <c r="DT43">
        <v>3.1</v>
      </c>
      <c r="DU43">
        <v>3.2</v>
      </c>
      <c r="DV43">
        <v>3.5</v>
      </c>
      <c r="DW43">
        <v>4.1</v>
      </c>
      <c r="DX43">
        <v>4.7</v>
      </c>
      <c r="DY43">
        <v>5.2</v>
      </c>
      <c r="DZ43">
        <v>5.9</v>
      </c>
      <c r="EA43">
        <v>7.6</v>
      </c>
      <c r="EB43">
        <v>6.9</v>
      </c>
      <c r="EC43">
        <v>6.9</v>
      </c>
      <c r="ED43">
        <v>6</v>
      </c>
      <c r="EE43">
        <v>4</v>
      </c>
      <c r="EF43">
        <v>3.3</v>
      </c>
      <c r="EG43">
        <v>5</v>
      </c>
      <c r="EH43">
        <v>4.4</v>
      </c>
      <c r="EI43">
        <v>1.9</v>
      </c>
      <c r="EJ43">
        <v>1.6</v>
      </c>
      <c r="EK43">
        <v>1.6</v>
      </c>
      <c r="EL43">
        <v>1.8</v>
      </c>
      <c r="EM43">
        <v>2</v>
      </c>
      <c r="EN43">
        <v>2.1</v>
      </c>
      <c r="EO43">
        <v>2.3</v>
      </c>
      <c r="EP43">
        <v>2.2</v>
      </c>
      <c r="EQ43">
        <v>2.6</v>
      </c>
      <c r="ER43">
        <v>3.9</v>
      </c>
      <c r="ES43">
        <v>2.7</v>
      </c>
      <c r="ET43">
        <v>3.2</v>
      </c>
      <c r="EU43">
        <v>0</v>
      </c>
      <c r="EV43">
        <v>2</v>
      </c>
      <c r="EW43">
        <v>2</v>
      </c>
      <c r="EX43">
        <v>3</v>
      </c>
      <c r="EY43">
        <v>3</v>
      </c>
      <c r="EZ43">
        <v>3</v>
      </c>
      <c r="FA43">
        <v>4</v>
      </c>
      <c r="FB43">
        <v>5</v>
      </c>
      <c r="FC43">
        <v>6</v>
      </c>
      <c r="FD43">
        <v>6</v>
      </c>
      <c r="FE43">
        <v>1</v>
      </c>
      <c r="FF43">
        <v>29</v>
      </c>
      <c r="FG43">
        <v>42</v>
      </c>
      <c r="FH43">
        <v>49</v>
      </c>
      <c r="FI43">
        <v>51</v>
      </c>
      <c r="FJ43">
        <v>73</v>
      </c>
      <c r="FK43">
        <v>101</v>
      </c>
      <c r="FL43">
        <v>149</v>
      </c>
      <c r="FM43">
        <v>190</v>
      </c>
      <c r="FN43">
        <v>237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0</v>
      </c>
      <c r="FW43">
        <v>1</v>
      </c>
      <c r="FX43">
        <v>4</v>
      </c>
      <c r="FY43">
        <v>0</v>
      </c>
      <c r="FZ43">
        <v>1</v>
      </c>
      <c r="GA43">
        <v>2</v>
      </c>
      <c r="GB43">
        <v>0</v>
      </c>
      <c r="GC43">
        <v>2</v>
      </c>
      <c r="GD43">
        <v>1</v>
      </c>
      <c r="GE43">
        <v>1</v>
      </c>
      <c r="GF43">
        <v>2</v>
      </c>
      <c r="GG43">
        <v>1</v>
      </c>
      <c r="GH43">
        <v>3</v>
      </c>
      <c r="GI43">
        <v>2</v>
      </c>
      <c r="GJ43">
        <v>1</v>
      </c>
      <c r="GK43">
        <v>1</v>
      </c>
      <c r="GL43">
        <v>0</v>
      </c>
      <c r="GM43">
        <v>1</v>
      </c>
      <c r="GN43">
        <v>4</v>
      </c>
      <c r="GO43">
        <v>0</v>
      </c>
      <c r="GP43">
        <v>4</v>
      </c>
      <c r="GQ43">
        <v>4</v>
      </c>
      <c r="GR43">
        <v>3</v>
      </c>
      <c r="GS43" t="s">
        <v>376</v>
      </c>
      <c r="GT43" t="s">
        <v>377</v>
      </c>
      <c r="GU43" t="s">
        <v>218</v>
      </c>
      <c r="GV43" t="s">
        <v>218</v>
      </c>
      <c r="GW43" t="s">
        <v>218</v>
      </c>
      <c r="GX43" t="s">
        <v>218</v>
      </c>
    </row>
    <row r="44" spans="1:206" ht="12.75">
      <c r="A44">
        <v>58207</v>
      </c>
      <c r="B44" t="s">
        <v>226</v>
      </c>
      <c r="C44" t="s">
        <v>270</v>
      </c>
      <c r="D44">
        <v>2</v>
      </c>
      <c r="E44">
        <v>21</v>
      </c>
      <c r="F44">
        <v>57337311</v>
      </c>
      <c r="G44">
        <v>350</v>
      </c>
      <c r="H44" t="s">
        <v>319</v>
      </c>
      <c r="I44">
        <v>20061215</v>
      </c>
      <c r="J44" t="s">
        <v>378</v>
      </c>
      <c r="K44">
        <v>20080129</v>
      </c>
      <c r="L44" t="s">
        <v>273</v>
      </c>
      <c r="M44">
        <v>350</v>
      </c>
      <c r="N44">
        <v>2.92</v>
      </c>
      <c r="O44">
        <v>40.9</v>
      </c>
      <c r="P44">
        <v>107.6</v>
      </c>
      <c r="Q44">
        <v>1.7</v>
      </c>
      <c r="R44">
        <v>-0.3519</v>
      </c>
      <c r="S44">
        <v>0.8301</v>
      </c>
      <c r="T44">
        <v>1600</v>
      </c>
      <c r="U44">
        <v>20</v>
      </c>
      <c r="V44">
        <v>99</v>
      </c>
      <c r="W44">
        <v>40</v>
      </c>
      <c r="X44">
        <v>110</v>
      </c>
      <c r="Y44">
        <v>29.4</v>
      </c>
      <c r="Z44">
        <v>68</v>
      </c>
      <c r="AA44">
        <v>1.5</v>
      </c>
      <c r="AB44">
        <v>7</v>
      </c>
      <c r="AC44">
        <v>105.3</v>
      </c>
      <c r="AD44">
        <v>2591</v>
      </c>
      <c r="AE44">
        <v>16.3</v>
      </c>
      <c r="AF44">
        <v>97.6</v>
      </c>
      <c r="AG44">
        <v>40</v>
      </c>
      <c r="AH44">
        <v>110.1</v>
      </c>
      <c r="AI44">
        <v>30.7</v>
      </c>
      <c r="AJ44">
        <v>67.8</v>
      </c>
      <c r="AK44">
        <v>2.16</v>
      </c>
      <c r="AL44">
        <v>-4.1</v>
      </c>
      <c r="AM44">
        <v>104.2</v>
      </c>
      <c r="AN44">
        <v>32144</v>
      </c>
      <c r="AO44">
        <v>451</v>
      </c>
      <c r="AP44">
        <v>104.9</v>
      </c>
      <c r="AQ44">
        <v>0.6</v>
      </c>
      <c r="AR44">
        <v>657.3</v>
      </c>
      <c r="AS44">
        <v>630.5</v>
      </c>
      <c r="AT44">
        <v>491.5</v>
      </c>
      <c r="AU44">
        <v>100.7</v>
      </c>
      <c r="AV44">
        <v>84.5</v>
      </c>
      <c r="AW44">
        <v>384.4</v>
      </c>
      <c r="AX44">
        <v>70.6</v>
      </c>
      <c r="AY44">
        <v>831</v>
      </c>
      <c r="AZ44">
        <v>213.9</v>
      </c>
      <c r="BA44">
        <v>1.3</v>
      </c>
      <c r="BB44">
        <v>343.7</v>
      </c>
      <c r="BC44">
        <v>613.3</v>
      </c>
      <c r="BD44">
        <v>426.5</v>
      </c>
      <c r="BE44">
        <v>99.8</v>
      </c>
      <c r="BF44">
        <v>116.4</v>
      </c>
      <c r="BG44">
        <v>468.4</v>
      </c>
      <c r="BH44">
        <v>48.3</v>
      </c>
      <c r="BI44">
        <v>84.8</v>
      </c>
      <c r="BJ44">
        <v>92.1</v>
      </c>
      <c r="BK44">
        <v>69.6</v>
      </c>
      <c r="BL44">
        <v>120.7</v>
      </c>
      <c r="BM44">
        <v>70.1</v>
      </c>
      <c r="BN44">
        <v>118.6</v>
      </c>
      <c r="BO44">
        <v>68.8</v>
      </c>
      <c r="BP44">
        <v>104.7</v>
      </c>
      <c r="BQ44">
        <v>56.2</v>
      </c>
      <c r="BR44">
        <v>77.3</v>
      </c>
      <c r="BS44">
        <v>81.8</v>
      </c>
      <c r="BT44">
        <v>85.4</v>
      </c>
      <c r="BU44" t="s">
        <v>217</v>
      </c>
      <c r="BV44" t="s">
        <v>217</v>
      </c>
      <c r="BW44">
        <v>85.8</v>
      </c>
      <c r="BX44">
        <v>85.8</v>
      </c>
      <c r="BY44">
        <v>107.6</v>
      </c>
      <c r="BZ44">
        <v>0.5</v>
      </c>
      <c r="CA44">
        <v>0.3</v>
      </c>
      <c r="CB44">
        <v>1.1</v>
      </c>
      <c r="CC44">
        <v>0.6</v>
      </c>
      <c r="CD44">
        <v>1.2</v>
      </c>
      <c r="CE44">
        <v>0.5</v>
      </c>
      <c r="CF44">
        <v>0.6</v>
      </c>
      <c r="CG44">
        <v>1.4</v>
      </c>
      <c r="CH44">
        <v>2.1</v>
      </c>
      <c r="CI44">
        <v>0.9</v>
      </c>
      <c r="CJ44">
        <v>1.7</v>
      </c>
      <c r="CK44">
        <v>1</v>
      </c>
      <c r="CL44" t="s">
        <v>218</v>
      </c>
      <c r="CM44" t="s">
        <v>218</v>
      </c>
      <c r="CN44">
        <v>0.99</v>
      </c>
      <c r="CO44">
        <v>0.99</v>
      </c>
      <c r="CP44">
        <v>1.7</v>
      </c>
      <c r="CQ44">
        <v>43.3</v>
      </c>
      <c r="CR44">
        <v>37.3</v>
      </c>
      <c r="CS44">
        <v>45.3</v>
      </c>
      <c r="CT44">
        <v>40.3</v>
      </c>
      <c r="CU44">
        <v>38</v>
      </c>
      <c r="CV44">
        <v>37</v>
      </c>
      <c r="CW44">
        <v>43</v>
      </c>
      <c r="CX44">
        <v>44</v>
      </c>
      <c r="CY44">
        <v>42.3</v>
      </c>
      <c r="CZ44">
        <v>32</v>
      </c>
      <c r="DA44">
        <v>55.3</v>
      </c>
      <c r="DB44">
        <v>33.3</v>
      </c>
      <c r="DC44" t="s">
        <v>219</v>
      </c>
      <c r="DD44" t="s">
        <v>219</v>
      </c>
      <c r="DE44">
        <v>40.9</v>
      </c>
      <c r="DF44">
        <v>40.9</v>
      </c>
      <c r="DG44">
        <v>14.88</v>
      </c>
      <c r="DH44">
        <v>14.88</v>
      </c>
      <c r="DI44">
        <v>16.64</v>
      </c>
      <c r="DJ44">
        <v>17.4</v>
      </c>
      <c r="DK44">
        <v>18.14</v>
      </c>
      <c r="DL44">
        <v>18.2</v>
      </c>
      <c r="DM44">
        <v>18.38</v>
      </c>
      <c r="DN44">
        <v>18.69</v>
      </c>
      <c r="DO44">
        <v>19.05</v>
      </c>
      <c r="DP44">
        <v>19.49</v>
      </c>
      <c r="DQ44">
        <v>0.1</v>
      </c>
      <c r="DR44">
        <v>0.9</v>
      </c>
      <c r="DS44">
        <v>1.7</v>
      </c>
      <c r="DT44">
        <v>2.3</v>
      </c>
      <c r="DU44">
        <v>3</v>
      </c>
      <c r="DV44">
        <v>3.1</v>
      </c>
      <c r="DW44">
        <v>3.4</v>
      </c>
      <c r="DX44">
        <v>3.6</v>
      </c>
      <c r="DY44">
        <v>4</v>
      </c>
      <c r="DZ44">
        <v>4.3</v>
      </c>
      <c r="EA44">
        <v>7.7</v>
      </c>
      <c r="EB44">
        <v>7.3</v>
      </c>
      <c r="EC44">
        <v>6.6</v>
      </c>
      <c r="ED44">
        <v>6.1</v>
      </c>
      <c r="EE44">
        <v>5.7</v>
      </c>
      <c r="EF44">
        <v>6</v>
      </c>
      <c r="EG44">
        <v>5.2</v>
      </c>
      <c r="EH44">
        <v>4.8</v>
      </c>
      <c r="EI44">
        <v>4.4</v>
      </c>
      <c r="EJ44">
        <v>4.1</v>
      </c>
      <c r="EK44">
        <v>0.94</v>
      </c>
      <c r="EL44">
        <v>1.1</v>
      </c>
      <c r="EM44">
        <v>1.21</v>
      </c>
      <c r="EN44">
        <v>1.35</v>
      </c>
      <c r="EO44">
        <v>1.43</v>
      </c>
      <c r="EP44">
        <v>1.73</v>
      </c>
      <c r="EQ44">
        <v>1.65</v>
      </c>
      <c r="ER44">
        <v>1.75</v>
      </c>
      <c r="ES44">
        <v>1.97</v>
      </c>
      <c r="ET44">
        <v>2.05</v>
      </c>
      <c r="EU44">
        <v>0</v>
      </c>
      <c r="EV44">
        <v>2</v>
      </c>
      <c r="EW44">
        <v>3</v>
      </c>
      <c r="EX44">
        <v>3</v>
      </c>
      <c r="EY44">
        <v>3</v>
      </c>
      <c r="EZ44">
        <v>4</v>
      </c>
      <c r="FA44">
        <v>4</v>
      </c>
      <c r="FB44">
        <v>5</v>
      </c>
      <c r="FC44">
        <v>7</v>
      </c>
      <c r="FD44">
        <v>8</v>
      </c>
      <c r="FE44">
        <v>1</v>
      </c>
      <c r="FF44">
        <v>23</v>
      </c>
      <c r="FG44">
        <v>33</v>
      </c>
      <c r="FH44">
        <v>38</v>
      </c>
      <c r="FI44">
        <v>42</v>
      </c>
      <c r="FJ44">
        <v>69</v>
      </c>
      <c r="FK44">
        <v>86</v>
      </c>
      <c r="FL44">
        <v>127</v>
      </c>
      <c r="FM44">
        <v>170</v>
      </c>
      <c r="FN44">
        <v>218</v>
      </c>
      <c r="FO44">
        <v>0</v>
      </c>
      <c r="FP44">
        <v>1</v>
      </c>
      <c r="FQ44">
        <v>0</v>
      </c>
      <c r="FR44">
        <v>1</v>
      </c>
      <c r="FS44">
        <v>1</v>
      </c>
      <c r="FT44">
        <v>0</v>
      </c>
      <c r="FU44">
        <v>0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0</v>
      </c>
      <c r="GK44">
        <v>0</v>
      </c>
      <c r="GL44">
        <v>1</v>
      </c>
      <c r="GM44">
        <v>1</v>
      </c>
      <c r="GN44">
        <v>1</v>
      </c>
      <c r="GO44">
        <v>2</v>
      </c>
      <c r="GP44">
        <v>3</v>
      </c>
      <c r="GQ44">
        <v>3</v>
      </c>
      <c r="GR44">
        <v>4</v>
      </c>
      <c r="GS44" t="s">
        <v>379</v>
      </c>
      <c r="GT44" t="s">
        <v>380</v>
      </c>
      <c r="GU44" t="s">
        <v>218</v>
      </c>
      <c r="GV44" t="s">
        <v>218</v>
      </c>
      <c r="GW44" t="s">
        <v>218</v>
      </c>
      <c r="GX44" t="s">
        <v>218</v>
      </c>
    </row>
    <row r="45" spans="1:206" ht="12.75">
      <c r="A45">
        <v>58242</v>
      </c>
      <c r="B45" t="s">
        <v>206</v>
      </c>
      <c r="C45" t="s">
        <v>270</v>
      </c>
      <c r="D45">
        <v>3</v>
      </c>
      <c r="E45">
        <v>20</v>
      </c>
      <c r="F45">
        <v>57339279</v>
      </c>
      <c r="G45">
        <v>3850</v>
      </c>
      <c r="H45" t="s">
        <v>319</v>
      </c>
      <c r="I45">
        <v>20061220</v>
      </c>
      <c r="J45" t="s">
        <v>381</v>
      </c>
      <c r="K45">
        <v>20071220</v>
      </c>
      <c r="L45" t="s">
        <v>273</v>
      </c>
      <c r="M45">
        <v>350</v>
      </c>
      <c r="N45">
        <v>3.44</v>
      </c>
      <c r="O45">
        <v>40.7</v>
      </c>
      <c r="P45">
        <v>86.1</v>
      </c>
      <c r="Q45">
        <v>1.4</v>
      </c>
      <c r="R45">
        <v>-0.3889</v>
      </c>
      <c r="S45">
        <v>-0.5752</v>
      </c>
      <c r="T45">
        <v>1599</v>
      </c>
      <c r="U45">
        <v>20</v>
      </c>
      <c r="V45">
        <v>99</v>
      </c>
      <c r="W45">
        <v>40</v>
      </c>
      <c r="X45">
        <v>110</v>
      </c>
      <c r="Y45">
        <v>28.9</v>
      </c>
      <c r="Z45">
        <v>68</v>
      </c>
      <c r="AA45">
        <v>2</v>
      </c>
      <c r="AB45">
        <v>7.2</v>
      </c>
      <c r="AC45">
        <v>102.5</v>
      </c>
      <c r="AD45">
        <v>2599</v>
      </c>
      <c r="AE45">
        <v>25.4</v>
      </c>
      <c r="AF45">
        <v>97.9</v>
      </c>
      <c r="AG45">
        <v>40</v>
      </c>
      <c r="AH45">
        <v>110</v>
      </c>
      <c r="AI45">
        <v>28.5</v>
      </c>
      <c r="AJ45">
        <v>68.5</v>
      </c>
      <c r="AK45">
        <v>2.09</v>
      </c>
      <c r="AL45">
        <v>-3.1</v>
      </c>
      <c r="AM45">
        <v>104.7</v>
      </c>
      <c r="AN45">
        <v>32136</v>
      </c>
      <c r="AO45">
        <v>418</v>
      </c>
      <c r="AP45">
        <v>206</v>
      </c>
      <c r="AQ45">
        <v>0.8</v>
      </c>
      <c r="AR45">
        <v>640</v>
      </c>
      <c r="AS45">
        <v>435</v>
      </c>
      <c r="AT45">
        <v>516</v>
      </c>
      <c r="AU45">
        <v>102.3</v>
      </c>
      <c r="AV45">
        <v>68.4</v>
      </c>
      <c r="AW45">
        <v>307.8</v>
      </c>
      <c r="AX45">
        <v>64.3</v>
      </c>
      <c r="AY45">
        <v>821</v>
      </c>
      <c r="AZ45">
        <v>309.4</v>
      </c>
      <c r="BA45">
        <v>1.2</v>
      </c>
      <c r="BB45">
        <v>634</v>
      </c>
      <c r="BC45">
        <v>614</v>
      </c>
      <c r="BD45">
        <v>436</v>
      </c>
      <c r="BE45">
        <v>96</v>
      </c>
      <c r="BF45">
        <v>109.6</v>
      </c>
      <c r="BG45">
        <v>389.6</v>
      </c>
      <c r="BH45">
        <v>32.1</v>
      </c>
      <c r="BI45">
        <v>58.7</v>
      </c>
      <c r="BJ45">
        <v>101.5</v>
      </c>
      <c r="BK45">
        <v>72</v>
      </c>
      <c r="BL45">
        <v>69.3</v>
      </c>
      <c r="BM45">
        <v>59.4</v>
      </c>
      <c r="BN45">
        <v>147</v>
      </c>
      <c r="BO45">
        <v>84.2</v>
      </c>
      <c r="BP45">
        <v>83.4</v>
      </c>
      <c r="BQ45">
        <v>94.2</v>
      </c>
      <c r="BR45">
        <v>67.1</v>
      </c>
      <c r="BS45">
        <v>74.5</v>
      </c>
      <c r="BT45">
        <v>103</v>
      </c>
      <c r="BU45" t="s">
        <v>342</v>
      </c>
      <c r="BV45" t="s">
        <v>342</v>
      </c>
      <c r="BW45">
        <v>84.52</v>
      </c>
      <c r="BX45">
        <v>84.52</v>
      </c>
      <c r="BY45">
        <v>86.1</v>
      </c>
      <c r="BZ45">
        <v>4.5</v>
      </c>
      <c r="CA45">
        <v>1.4</v>
      </c>
      <c r="CB45">
        <v>1</v>
      </c>
      <c r="CC45">
        <v>3.3</v>
      </c>
      <c r="CD45">
        <v>0.9</v>
      </c>
      <c r="CE45">
        <v>1.6</v>
      </c>
      <c r="CF45">
        <v>1.6</v>
      </c>
      <c r="CG45">
        <v>1.3</v>
      </c>
      <c r="CH45">
        <v>1.2</v>
      </c>
      <c r="CI45">
        <v>1.4</v>
      </c>
      <c r="CJ45">
        <v>1.3</v>
      </c>
      <c r="CK45">
        <v>1.4</v>
      </c>
      <c r="CL45" t="s">
        <v>259</v>
      </c>
      <c r="CM45" t="s">
        <v>372</v>
      </c>
      <c r="CN45">
        <v>1.74</v>
      </c>
      <c r="CO45">
        <v>1.31</v>
      </c>
      <c r="CP45">
        <v>1.4</v>
      </c>
      <c r="CQ45">
        <v>31.3</v>
      </c>
      <c r="CR45">
        <v>45.3</v>
      </c>
      <c r="CS45">
        <v>43</v>
      </c>
      <c r="CT45">
        <v>38</v>
      </c>
      <c r="CU45">
        <v>41.7</v>
      </c>
      <c r="CV45">
        <v>42</v>
      </c>
      <c r="CW45">
        <v>45</v>
      </c>
      <c r="CX45">
        <v>39.3</v>
      </c>
      <c r="CY45">
        <v>46</v>
      </c>
      <c r="CZ45">
        <v>33</v>
      </c>
      <c r="DA45">
        <v>49.3</v>
      </c>
      <c r="DB45">
        <v>34</v>
      </c>
      <c r="DC45" t="s">
        <v>219</v>
      </c>
      <c r="DD45" t="s">
        <v>219</v>
      </c>
      <c r="DE45">
        <v>40.7</v>
      </c>
      <c r="DF45">
        <v>40.7</v>
      </c>
      <c r="DG45">
        <v>14.98</v>
      </c>
      <c r="DH45">
        <v>16.33</v>
      </c>
      <c r="DI45">
        <v>17.04</v>
      </c>
      <c r="DJ45">
        <v>17.64</v>
      </c>
      <c r="DK45">
        <v>17.96</v>
      </c>
      <c r="DL45">
        <v>18.27</v>
      </c>
      <c r="DM45">
        <v>18.8</v>
      </c>
      <c r="DN45">
        <v>19.54</v>
      </c>
      <c r="DO45">
        <v>20.55</v>
      </c>
      <c r="DP45">
        <v>21.94</v>
      </c>
      <c r="DQ45">
        <v>0.3</v>
      </c>
      <c r="DR45">
        <v>1.2</v>
      </c>
      <c r="DS45">
        <v>1.8</v>
      </c>
      <c r="DT45">
        <v>2.7</v>
      </c>
      <c r="DU45">
        <v>3.2</v>
      </c>
      <c r="DV45">
        <v>3.3</v>
      </c>
      <c r="DW45">
        <v>3.8</v>
      </c>
      <c r="DX45">
        <v>4.3</v>
      </c>
      <c r="DY45">
        <v>5</v>
      </c>
      <c r="DZ45">
        <v>5.7</v>
      </c>
      <c r="EA45">
        <v>7.68</v>
      </c>
      <c r="EB45">
        <v>7.03</v>
      </c>
      <c r="EC45">
        <v>6.21</v>
      </c>
      <c r="ED45">
        <v>5.75</v>
      </c>
      <c r="EE45">
        <v>5.08</v>
      </c>
      <c r="EF45">
        <v>4.41</v>
      </c>
      <c r="EG45">
        <v>3.56</v>
      </c>
      <c r="EH45">
        <v>2.9</v>
      </c>
      <c r="EI45">
        <v>2.27</v>
      </c>
      <c r="EJ45">
        <v>1.87</v>
      </c>
      <c r="EK45">
        <v>1.22</v>
      </c>
      <c r="EL45">
        <v>1.28</v>
      </c>
      <c r="EM45">
        <v>1.78</v>
      </c>
      <c r="EN45">
        <v>1.56</v>
      </c>
      <c r="EO45">
        <v>1.49</v>
      </c>
      <c r="EP45">
        <v>1.65</v>
      </c>
      <c r="EQ45">
        <v>1.85</v>
      </c>
      <c r="ER45">
        <v>2.24</v>
      </c>
      <c r="ES45">
        <v>1.92</v>
      </c>
      <c r="ET45">
        <v>1.97</v>
      </c>
      <c r="EU45" t="s">
        <v>220</v>
      </c>
      <c r="EV45">
        <v>2</v>
      </c>
      <c r="EW45">
        <v>3</v>
      </c>
      <c r="EX45">
        <v>3</v>
      </c>
      <c r="EY45">
        <v>3</v>
      </c>
      <c r="EZ45">
        <v>4</v>
      </c>
      <c r="FA45">
        <v>5</v>
      </c>
      <c r="FB45">
        <v>6</v>
      </c>
      <c r="FC45">
        <v>7</v>
      </c>
      <c r="FD45">
        <v>8</v>
      </c>
      <c r="FE45">
        <v>1</v>
      </c>
      <c r="FF45">
        <v>28</v>
      </c>
      <c r="FG45">
        <v>39</v>
      </c>
      <c r="FH45">
        <v>46</v>
      </c>
      <c r="FI45">
        <v>48</v>
      </c>
      <c r="FJ45">
        <v>61</v>
      </c>
      <c r="FK45">
        <v>85</v>
      </c>
      <c r="FL45">
        <v>143</v>
      </c>
      <c r="FM45">
        <v>177</v>
      </c>
      <c r="FN45">
        <v>213</v>
      </c>
      <c r="FO45" t="s">
        <v>220</v>
      </c>
      <c r="FP45" t="s">
        <v>220</v>
      </c>
      <c r="FQ45" t="s">
        <v>220</v>
      </c>
      <c r="FR45" t="s">
        <v>220</v>
      </c>
      <c r="FS45" t="s">
        <v>220</v>
      </c>
      <c r="FT45" t="s">
        <v>220</v>
      </c>
      <c r="FU45" t="s">
        <v>220</v>
      </c>
      <c r="FV45" t="s">
        <v>220</v>
      </c>
      <c r="FW45">
        <v>1</v>
      </c>
      <c r="FX45">
        <v>3</v>
      </c>
      <c r="FY45" t="s">
        <v>220</v>
      </c>
      <c r="FZ45" t="s">
        <v>220</v>
      </c>
      <c r="GA45" t="s">
        <v>220</v>
      </c>
      <c r="GB45" t="s">
        <v>220</v>
      </c>
      <c r="GC45">
        <v>1</v>
      </c>
      <c r="GD45" t="s">
        <v>220</v>
      </c>
      <c r="GE45">
        <v>1</v>
      </c>
      <c r="GF45">
        <v>1</v>
      </c>
      <c r="GG45">
        <v>2</v>
      </c>
      <c r="GH45">
        <v>1</v>
      </c>
      <c r="GI45" t="s">
        <v>220</v>
      </c>
      <c r="GJ45" t="s">
        <v>220</v>
      </c>
      <c r="GK45" t="s">
        <v>220</v>
      </c>
      <c r="GL45" t="s">
        <v>220</v>
      </c>
      <c r="GM45" t="s">
        <v>220</v>
      </c>
      <c r="GN45" t="s">
        <v>220</v>
      </c>
      <c r="GO45">
        <v>2</v>
      </c>
      <c r="GP45">
        <v>2</v>
      </c>
      <c r="GQ45">
        <v>2</v>
      </c>
      <c r="GR45">
        <v>3</v>
      </c>
      <c r="GS45" t="s">
        <v>379</v>
      </c>
      <c r="GT45" t="s">
        <v>382</v>
      </c>
      <c r="GU45" t="s">
        <v>218</v>
      </c>
      <c r="GV45" t="s">
        <v>218</v>
      </c>
      <c r="GW45" t="s">
        <v>218</v>
      </c>
      <c r="GX45" t="s">
        <v>218</v>
      </c>
    </row>
    <row r="46" spans="1:206" ht="12.75">
      <c r="A46">
        <v>58239</v>
      </c>
      <c r="B46" t="s">
        <v>240</v>
      </c>
      <c r="C46" t="s">
        <v>270</v>
      </c>
      <c r="D46">
        <v>2</v>
      </c>
      <c r="E46">
        <v>21</v>
      </c>
      <c r="F46">
        <v>57339273</v>
      </c>
      <c r="G46">
        <v>1050</v>
      </c>
      <c r="H46" t="s">
        <v>319</v>
      </c>
      <c r="I46">
        <v>20070219</v>
      </c>
      <c r="J46" t="s">
        <v>383</v>
      </c>
      <c r="K46">
        <v>20080219</v>
      </c>
      <c r="L46" t="s">
        <v>273</v>
      </c>
      <c r="M46">
        <v>350</v>
      </c>
      <c r="N46">
        <v>3.54</v>
      </c>
      <c r="O46">
        <v>36.1</v>
      </c>
      <c r="P46">
        <v>101.2</v>
      </c>
      <c r="Q46">
        <v>1.4</v>
      </c>
      <c r="R46">
        <v>-1.2407</v>
      </c>
      <c r="S46">
        <v>0.4118</v>
      </c>
      <c r="T46">
        <v>1600</v>
      </c>
      <c r="U46">
        <v>20</v>
      </c>
      <c r="V46">
        <v>99</v>
      </c>
      <c r="W46">
        <v>40</v>
      </c>
      <c r="X46">
        <v>110</v>
      </c>
      <c r="Y46">
        <v>30</v>
      </c>
      <c r="Z46">
        <v>68</v>
      </c>
      <c r="AA46">
        <v>1.35</v>
      </c>
      <c r="AB46">
        <v>7</v>
      </c>
      <c r="AC46">
        <v>101.8</v>
      </c>
      <c r="AD46">
        <v>2608</v>
      </c>
      <c r="AE46">
        <v>13.6</v>
      </c>
      <c r="AF46">
        <v>97</v>
      </c>
      <c r="AG46">
        <v>39.9</v>
      </c>
      <c r="AH46">
        <v>110.1</v>
      </c>
      <c r="AI46">
        <v>29.6</v>
      </c>
      <c r="AJ46">
        <v>67.8</v>
      </c>
      <c r="AK46">
        <v>3.66</v>
      </c>
      <c r="AL46">
        <v>3.7</v>
      </c>
      <c r="AM46">
        <v>101.7</v>
      </c>
      <c r="AN46">
        <v>32094</v>
      </c>
      <c r="AO46">
        <v>430</v>
      </c>
      <c r="AP46">
        <v>216.1</v>
      </c>
      <c r="AQ46">
        <v>3</v>
      </c>
      <c r="AR46">
        <v>684.3</v>
      </c>
      <c r="AS46">
        <v>634.6</v>
      </c>
      <c r="AT46">
        <v>515.4</v>
      </c>
      <c r="AU46">
        <v>61.8</v>
      </c>
      <c r="AV46">
        <v>93.8</v>
      </c>
      <c r="AW46">
        <v>329.9</v>
      </c>
      <c r="AX46">
        <v>81.5</v>
      </c>
      <c r="AY46">
        <v>798</v>
      </c>
      <c r="AZ46">
        <v>305.6</v>
      </c>
      <c r="BA46">
        <v>6.7</v>
      </c>
      <c r="BB46">
        <v>617</v>
      </c>
      <c r="BC46">
        <v>610.9</v>
      </c>
      <c r="BD46">
        <v>460.6</v>
      </c>
      <c r="BE46">
        <v>88.3</v>
      </c>
      <c r="BF46">
        <v>131</v>
      </c>
      <c r="BG46">
        <v>395.4</v>
      </c>
      <c r="BH46">
        <v>59.1</v>
      </c>
      <c r="BI46">
        <v>82.2</v>
      </c>
      <c r="BJ46">
        <v>132.1</v>
      </c>
      <c r="BK46">
        <v>64.7</v>
      </c>
      <c r="BL46">
        <v>123.5</v>
      </c>
      <c r="BM46">
        <v>101.3</v>
      </c>
      <c r="BN46">
        <v>89.6</v>
      </c>
      <c r="BO46">
        <v>80.5</v>
      </c>
      <c r="BP46">
        <v>121</v>
      </c>
      <c r="BQ46">
        <v>129.8</v>
      </c>
      <c r="BR46">
        <v>216.1</v>
      </c>
      <c r="BS46">
        <v>103.6</v>
      </c>
      <c r="BT46">
        <v>101.2</v>
      </c>
      <c r="BU46" t="s">
        <v>217</v>
      </c>
      <c r="BV46" t="s">
        <v>317</v>
      </c>
      <c r="BW46">
        <v>112.13</v>
      </c>
      <c r="BX46">
        <v>103.58</v>
      </c>
      <c r="BY46">
        <v>101.2</v>
      </c>
      <c r="BZ46">
        <v>1.5</v>
      </c>
      <c r="CA46">
        <v>1.9</v>
      </c>
      <c r="CB46">
        <v>2</v>
      </c>
      <c r="CC46">
        <v>0.9</v>
      </c>
      <c r="CD46">
        <v>1.4</v>
      </c>
      <c r="CE46">
        <v>1.4</v>
      </c>
      <c r="CF46">
        <v>0.8</v>
      </c>
      <c r="CG46">
        <v>1.7</v>
      </c>
      <c r="CH46">
        <v>1.4</v>
      </c>
      <c r="CI46">
        <v>1.9</v>
      </c>
      <c r="CJ46">
        <v>1.6</v>
      </c>
      <c r="CK46">
        <v>1.4</v>
      </c>
      <c r="CL46" t="s">
        <v>218</v>
      </c>
      <c r="CM46" t="s">
        <v>218</v>
      </c>
      <c r="CN46">
        <v>1.49</v>
      </c>
      <c r="CO46">
        <v>1.49</v>
      </c>
      <c r="CP46">
        <v>1.4</v>
      </c>
      <c r="CQ46">
        <v>36.3</v>
      </c>
      <c r="CR46">
        <v>18</v>
      </c>
      <c r="CS46">
        <v>26</v>
      </c>
      <c r="CT46">
        <v>40</v>
      </c>
      <c r="CU46">
        <v>33.3</v>
      </c>
      <c r="CV46">
        <v>33</v>
      </c>
      <c r="CW46">
        <v>30.3</v>
      </c>
      <c r="CX46">
        <v>39.7</v>
      </c>
      <c r="CY46">
        <v>40.3</v>
      </c>
      <c r="CZ46">
        <v>39</v>
      </c>
      <c r="DA46">
        <v>41.3</v>
      </c>
      <c r="DB46">
        <v>36.7</v>
      </c>
      <c r="DC46" t="s">
        <v>219</v>
      </c>
      <c r="DD46">
        <v>2</v>
      </c>
      <c r="DE46">
        <v>34.5</v>
      </c>
      <c r="DF46">
        <v>36.1</v>
      </c>
      <c r="DG46">
        <v>14.62</v>
      </c>
      <c r="DH46">
        <v>16.23</v>
      </c>
      <c r="DI46">
        <v>17.12</v>
      </c>
      <c r="DJ46">
        <v>17.7</v>
      </c>
      <c r="DK46">
        <v>18.43</v>
      </c>
      <c r="DL46">
        <v>18.63</v>
      </c>
      <c r="DM46">
        <v>19.36</v>
      </c>
      <c r="DN46">
        <v>20.2</v>
      </c>
      <c r="DO46">
        <v>20.94</v>
      </c>
      <c r="DP46">
        <v>22.8</v>
      </c>
      <c r="DQ46">
        <v>0.2</v>
      </c>
      <c r="DR46">
        <v>1.2</v>
      </c>
      <c r="DS46">
        <v>2</v>
      </c>
      <c r="DT46">
        <v>2.7</v>
      </c>
      <c r="DU46">
        <v>3.3</v>
      </c>
      <c r="DV46">
        <v>3.8</v>
      </c>
      <c r="DW46">
        <v>4.1</v>
      </c>
      <c r="DX46">
        <v>4.5</v>
      </c>
      <c r="DY46">
        <v>4.9</v>
      </c>
      <c r="DZ46">
        <v>5.4</v>
      </c>
      <c r="EA46">
        <v>6.8</v>
      </c>
      <c r="EB46">
        <v>6.8</v>
      </c>
      <c r="EC46">
        <v>6.1</v>
      </c>
      <c r="ED46">
        <v>6.1</v>
      </c>
      <c r="EE46">
        <v>6.1</v>
      </c>
      <c r="EF46">
        <v>3.8</v>
      </c>
      <c r="EG46">
        <v>5</v>
      </c>
      <c r="EH46">
        <v>4.9</v>
      </c>
      <c r="EI46">
        <v>4.5</v>
      </c>
      <c r="EJ46">
        <v>2.1</v>
      </c>
      <c r="EK46">
        <v>1.8</v>
      </c>
      <c r="EL46">
        <v>2</v>
      </c>
      <c r="EM46">
        <v>1.9</v>
      </c>
      <c r="EN46">
        <v>2</v>
      </c>
      <c r="EO46">
        <v>2</v>
      </c>
      <c r="EP46">
        <v>2.2</v>
      </c>
      <c r="EQ46">
        <v>2.5</v>
      </c>
      <c r="ER46">
        <v>3.3</v>
      </c>
      <c r="ES46">
        <v>3.6</v>
      </c>
      <c r="ET46">
        <v>4</v>
      </c>
      <c r="EU46">
        <v>0</v>
      </c>
      <c r="EV46">
        <v>1</v>
      </c>
      <c r="EW46">
        <v>2</v>
      </c>
      <c r="EX46">
        <v>2</v>
      </c>
      <c r="EY46">
        <v>2</v>
      </c>
      <c r="EZ46">
        <v>2</v>
      </c>
      <c r="FA46">
        <v>3</v>
      </c>
      <c r="FB46">
        <v>4</v>
      </c>
      <c r="FC46">
        <v>6</v>
      </c>
      <c r="FD46">
        <v>7</v>
      </c>
      <c r="FE46">
        <v>1</v>
      </c>
      <c r="FF46">
        <v>31</v>
      </c>
      <c r="FG46">
        <v>45</v>
      </c>
      <c r="FH46">
        <v>56</v>
      </c>
      <c r="FI46">
        <v>57</v>
      </c>
      <c r="FJ46">
        <v>90</v>
      </c>
      <c r="FK46">
        <v>113</v>
      </c>
      <c r="FL46">
        <v>151</v>
      </c>
      <c r="FM46">
        <v>204</v>
      </c>
      <c r="FN46">
        <v>248</v>
      </c>
      <c r="FO46">
        <v>0</v>
      </c>
      <c r="FP46">
        <v>1</v>
      </c>
      <c r="FQ46">
        <v>0</v>
      </c>
      <c r="FR46">
        <v>1</v>
      </c>
      <c r="FS46">
        <v>0</v>
      </c>
      <c r="FT46">
        <v>4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</v>
      </c>
      <c r="GA46">
        <v>4</v>
      </c>
      <c r="GB46">
        <v>2</v>
      </c>
      <c r="GC46">
        <v>2</v>
      </c>
      <c r="GD46">
        <v>7</v>
      </c>
      <c r="GE46">
        <v>7</v>
      </c>
      <c r="GF46">
        <v>8</v>
      </c>
      <c r="GG46">
        <v>10</v>
      </c>
      <c r="GH46">
        <v>10</v>
      </c>
      <c r="GI46">
        <v>1</v>
      </c>
      <c r="GJ46">
        <v>1</v>
      </c>
      <c r="GK46">
        <v>3</v>
      </c>
      <c r="GL46">
        <v>5</v>
      </c>
      <c r="GM46">
        <v>4</v>
      </c>
      <c r="GN46">
        <v>0</v>
      </c>
      <c r="GO46">
        <v>6</v>
      </c>
      <c r="GP46">
        <v>2</v>
      </c>
      <c r="GQ46">
        <v>5</v>
      </c>
      <c r="GR46">
        <v>4</v>
      </c>
      <c r="GS46" t="s">
        <v>384</v>
      </c>
      <c r="GT46" t="s">
        <v>385</v>
      </c>
      <c r="GU46" t="s">
        <v>218</v>
      </c>
      <c r="GV46" t="s">
        <v>218</v>
      </c>
      <c r="GW46" t="s">
        <v>218</v>
      </c>
      <c r="GX46" t="s">
        <v>218</v>
      </c>
    </row>
    <row r="47" spans="1:206" ht="12.75">
      <c r="A47">
        <v>60582</v>
      </c>
      <c r="B47" t="s">
        <v>351</v>
      </c>
      <c r="C47">
        <v>831</v>
      </c>
      <c r="D47">
        <v>1</v>
      </c>
      <c r="E47">
        <v>9</v>
      </c>
      <c r="F47">
        <v>57281178</v>
      </c>
      <c r="G47">
        <v>1350</v>
      </c>
      <c r="H47" t="s">
        <v>319</v>
      </c>
      <c r="I47">
        <v>20070518</v>
      </c>
      <c r="J47" t="s">
        <v>386</v>
      </c>
      <c r="K47" t="s">
        <v>210</v>
      </c>
      <c r="L47" t="s">
        <v>273</v>
      </c>
      <c r="M47">
        <v>350</v>
      </c>
      <c r="N47">
        <v>3.06</v>
      </c>
      <c r="O47">
        <v>43.5</v>
      </c>
      <c r="P47">
        <v>122</v>
      </c>
      <c r="Q47">
        <v>2</v>
      </c>
      <c r="R47">
        <v>0.1296</v>
      </c>
      <c r="S47">
        <v>1.7712</v>
      </c>
      <c r="T47">
        <v>1600</v>
      </c>
      <c r="U47">
        <v>19.9</v>
      </c>
      <c r="V47">
        <v>99</v>
      </c>
      <c r="W47">
        <v>40</v>
      </c>
      <c r="X47">
        <v>110</v>
      </c>
      <c r="Y47">
        <v>30</v>
      </c>
      <c r="Z47">
        <v>68</v>
      </c>
      <c r="AA47">
        <v>2.01</v>
      </c>
      <c r="AB47">
        <v>7</v>
      </c>
      <c r="AC47">
        <v>100.2</v>
      </c>
      <c r="AD47">
        <v>2598</v>
      </c>
      <c r="AE47">
        <v>28.7</v>
      </c>
      <c r="AF47">
        <v>97.8</v>
      </c>
      <c r="AG47">
        <v>40</v>
      </c>
      <c r="AH47">
        <v>110</v>
      </c>
      <c r="AI47">
        <v>28</v>
      </c>
      <c r="AJ47">
        <v>66.4</v>
      </c>
      <c r="AK47">
        <v>2.04</v>
      </c>
      <c r="AL47">
        <v>1.9</v>
      </c>
      <c r="AM47">
        <v>100.2</v>
      </c>
      <c r="AN47">
        <v>32148</v>
      </c>
      <c r="AO47">
        <v>448</v>
      </c>
      <c r="AP47">
        <v>94</v>
      </c>
      <c r="AQ47">
        <v>0.3</v>
      </c>
      <c r="AR47">
        <v>685.3</v>
      </c>
      <c r="AS47">
        <v>633</v>
      </c>
      <c r="AT47">
        <v>508.5</v>
      </c>
      <c r="AU47">
        <v>101.9</v>
      </c>
      <c r="AV47">
        <v>80.1</v>
      </c>
      <c r="AW47">
        <v>355.4</v>
      </c>
      <c r="AX47">
        <v>72.2</v>
      </c>
      <c r="AY47">
        <v>803</v>
      </c>
      <c r="AZ47">
        <v>214.5</v>
      </c>
      <c r="BA47">
        <v>1</v>
      </c>
      <c r="BB47">
        <v>583.6</v>
      </c>
      <c r="BC47">
        <v>588.9</v>
      </c>
      <c r="BD47">
        <v>411.7</v>
      </c>
      <c r="BE47">
        <v>100.1</v>
      </c>
      <c r="BF47">
        <v>128.1</v>
      </c>
      <c r="BG47">
        <v>410.7</v>
      </c>
      <c r="BH47">
        <v>59.3</v>
      </c>
      <c r="BI47">
        <v>66</v>
      </c>
      <c r="BJ47">
        <v>101</v>
      </c>
      <c r="BK47">
        <v>96</v>
      </c>
      <c r="BL47">
        <v>167</v>
      </c>
      <c r="BM47">
        <v>60</v>
      </c>
      <c r="BN47">
        <v>110</v>
      </c>
      <c r="BO47">
        <v>72</v>
      </c>
      <c r="BP47">
        <v>249</v>
      </c>
      <c r="BQ47">
        <v>79</v>
      </c>
      <c r="BR47">
        <v>95</v>
      </c>
      <c r="BS47">
        <v>50</v>
      </c>
      <c r="BT47">
        <v>123</v>
      </c>
      <c r="BU47" t="s">
        <v>217</v>
      </c>
      <c r="BV47" t="s">
        <v>217</v>
      </c>
      <c r="BW47">
        <v>105.66</v>
      </c>
      <c r="BX47">
        <v>105.66</v>
      </c>
      <c r="BY47">
        <v>122</v>
      </c>
      <c r="BZ47">
        <v>1.4</v>
      </c>
      <c r="CA47">
        <v>1.8</v>
      </c>
      <c r="CB47">
        <v>1.7</v>
      </c>
      <c r="CC47">
        <v>2.6</v>
      </c>
      <c r="CD47">
        <v>1</v>
      </c>
      <c r="CE47">
        <v>1.1</v>
      </c>
      <c r="CF47">
        <v>1.2</v>
      </c>
      <c r="CG47">
        <v>1.7</v>
      </c>
      <c r="CH47">
        <v>0.3</v>
      </c>
      <c r="CI47">
        <v>2.6</v>
      </c>
      <c r="CJ47">
        <v>0.3</v>
      </c>
      <c r="CK47">
        <v>1.8</v>
      </c>
      <c r="CL47" t="s">
        <v>218</v>
      </c>
      <c r="CM47" t="s">
        <v>218</v>
      </c>
      <c r="CN47">
        <v>1.45</v>
      </c>
      <c r="CO47">
        <v>1.45</v>
      </c>
      <c r="CP47">
        <v>2</v>
      </c>
      <c r="CQ47">
        <v>50.7</v>
      </c>
      <c r="CR47">
        <v>45.3</v>
      </c>
      <c r="CS47">
        <v>36.7</v>
      </c>
      <c r="CT47">
        <v>41.3</v>
      </c>
      <c r="CU47">
        <v>47.7</v>
      </c>
      <c r="CV47">
        <v>37.7</v>
      </c>
      <c r="CW47">
        <v>47</v>
      </c>
      <c r="CX47">
        <v>42.7</v>
      </c>
      <c r="CY47">
        <v>38.3</v>
      </c>
      <c r="CZ47">
        <v>40</v>
      </c>
      <c r="DA47">
        <v>48</v>
      </c>
      <c r="DB47">
        <v>47</v>
      </c>
      <c r="DC47" t="s">
        <v>219</v>
      </c>
      <c r="DD47" t="s">
        <v>219</v>
      </c>
      <c r="DE47">
        <v>43.5</v>
      </c>
      <c r="DF47">
        <v>43.5</v>
      </c>
      <c r="DG47">
        <v>14.87</v>
      </c>
      <c r="DH47">
        <v>16.66</v>
      </c>
      <c r="DI47">
        <v>17.3</v>
      </c>
      <c r="DJ47">
        <v>17.97</v>
      </c>
      <c r="DK47">
        <v>18.59</v>
      </c>
      <c r="DL47">
        <v>18.76</v>
      </c>
      <c r="DM47">
        <v>19.07</v>
      </c>
      <c r="DN47">
        <v>19.48</v>
      </c>
      <c r="DO47">
        <v>19.95</v>
      </c>
      <c r="DP47">
        <v>20.58</v>
      </c>
      <c r="DQ47">
        <v>0</v>
      </c>
      <c r="DR47">
        <v>1.1</v>
      </c>
      <c r="DS47">
        <v>1.9</v>
      </c>
      <c r="DT47">
        <v>2.4</v>
      </c>
      <c r="DU47">
        <v>3.1</v>
      </c>
      <c r="DV47">
        <v>3.2</v>
      </c>
      <c r="DW47">
        <v>3.5</v>
      </c>
      <c r="DX47">
        <v>3.7</v>
      </c>
      <c r="DY47">
        <v>4.1</v>
      </c>
      <c r="DZ47">
        <v>4.5</v>
      </c>
      <c r="EA47">
        <v>7.7</v>
      </c>
      <c r="EB47">
        <v>7.2</v>
      </c>
      <c r="EC47">
        <v>6.5</v>
      </c>
      <c r="ED47">
        <v>6.5</v>
      </c>
      <c r="EE47">
        <v>6</v>
      </c>
      <c r="EF47" t="s">
        <v>250</v>
      </c>
      <c r="EG47">
        <v>5.6</v>
      </c>
      <c r="EH47">
        <v>5.1</v>
      </c>
      <c r="EI47">
        <v>4.5</v>
      </c>
      <c r="EJ47">
        <v>4.1</v>
      </c>
      <c r="EK47">
        <v>1.67</v>
      </c>
      <c r="EL47">
        <v>1.7</v>
      </c>
      <c r="EM47">
        <v>1.8</v>
      </c>
      <c r="EN47">
        <v>1.9</v>
      </c>
      <c r="EO47">
        <v>1.9</v>
      </c>
      <c r="EP47" t="s">
        <v>250</v>
      </c>
      <c r="EQ47">
        <v>2.1</v>
      </c>
      <c r="ER47">
        <v>2.4</v>
      </c>
      <c r="ES47">
        <v>2.6</v>
      </c>
      <c r="ET47">
        <v>4.3</v>
      </c>
      <c r="EU47">
        <v>0</v>
      </c>
      <c r="EV47">
        <v>2</v>
      </c>
      <c r="EW47">
        <v>2</v>
      </c>
      <c r="EX47">
        <v>3</v>
      </c>
      <c r="EY47">
        <v>3</v>
      </c>
      <c r="EZ47">
        <v>3</v>
      </c>
      <c r="FA47">
        <v>4</v>
      </c>
      <c r="FB47">
        <v>4</v>
      </c>
      <c r="FC47">
        <v>5</v>
      </c>
      <c r="FD47">
        <v>5</v>
      </c>
      <c r="FE47">
        <v>1</v>
      </c>
      <c r="FF47">
        <v>23</v>
      </c>
      <c r="FG47">
        <v>34</v>
      </c>
      <c r="FH47">
        <v>40</v>
      </c>
      <c r="FI47">
        <v>45</v>
      </c>
      <c r="FJ47">
        <v>65</v>
      </c>
      <c r="FK47">
        <v>89</v>
      </c>
      <c r="FL47">
        <v>130</v>
      </c>
      <c r="FM47">
        <v>160</v>
      </c>
      <c r="FN47">
        <v>190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1</v>
      </c>
      <c r="GN47">
        <v>1</v>
      </c>
      <c r="GO47">
        <v>1</v>
      </c>
      <c r="GP47">
        <v>2</v>
      </c>
      <c r="GQ47">
        <v>2</v>
      </c>
      <c r="GR47">
        <v>2</v>
      </c>
      <c r="GS47" t="s">
        <v>387</v>
      </c>
      <c r="GT47">
        <v>209</v>
      </c>
      <c r="GU47" t="s">
        <v>388</v>
      </c>
      <c r="GV47" t="s">
        <v>218</v>
      </c>
      <c r="GW47" t="s">
        <v>218</v>
      </c>
      <c r="GX47" t="s">
        <v>218</v>
      </c>
    </row>
    <row r="48" spans="1:206" ht="12.75">
      <c r="A48">
        <v>58243</v>
      </c>
      <c r="B48" t="s">
        <v>206</v>
      </c>
      <c r="C48" t="s">
        <v>270</v>
      </c>
      <c r="D48">
        <v>4</v>
      </c>
      <c r="E48">
        <v>24</v>
      </c>
      <c r="F48">
        <v>46612618</v>
      </c>
      <c r="G48">
        <v>206</v>
      </c>
      <c r="H48" t="s">
        <v>319</v>
      </c>
      <c r="I48">
        <v>20070701</v>
      </c>
      <c r="J48" t="s">
        <v>241</v>
      </c>
      <c r="K48">
        <v>20080701</v>
      </c>
      <c r="L48" t="s">
        <v>273</v>
      </c>
      <c r="M48">
        <v>350</v>
      </c>
      <c r="N48">
        <v>3.57</v>
      </c>
      <c r="O48">
        <v>46.2</v>
      </c>
      <c r="P48">
        <v>91.2</v>
      </c>
      <c r="Q48">
        <v>1.2</v>
      </c>
      <c r="R48">
        <v>0.6296</v>
      </c>
      <c r="S48">
        <v>-0.2418</v>
      </c>
      <c r="T48">
        <v>1598</v>
      </c>
      <c r="U48">
        <v>20</v>
      </c>
      <c r="V48">
        <v>98.9</v>
      </c>
      <c r="W48">
        <v>40</v>
      </c>
      <c r="X48">
        <v>110</v>
      </c>
      <c r="Y48">
        <v>28.9</v>
      </c>
      <c r="Z48">
        <v>68.9</v>
      </c>
      <c r="AA48">
        <v>2</v>
      </c>
      <c r="AB48">
        <v>7.3</v>
      </c>
      <c r="AC48">
        <v>102.6</v>
      </c>
      <c r="AD48">
        <v>2597</v>
      </c>
      <c r="AE48">
        <v>34.4</v>
      </c>
      <c r="AF48">
        <v>98.7</v>
      </c>
      <c r="AG48">
        <v>40</v>
      </c>
      <c r="AH48">
        <v>110.1</v>
      </c>
      <c r="AI48">
        <v>28.9</v>
      </c>
      <c r="AJ48">
        <v>69.5</v>
      </c>
      <c r="AK48">
        <v>2.78</v>
      </c>
      <c r="AL48">
        <v>-1.6</v>
      </c>
      <c r="AM48">
        <v>102.2</v>
      </c>
      <c r="AN48">
        <v>32136</v>
      </c>
      <c r="AO48">
        <v>444</v>
      </c>
      <c r="AP48">
        <v>205.3</v>
      </c>
      <c r="AQ48">
        <v>0.7</v>
      </c>
      <c r="AR48">
        <v>689</v>
      </c>
      <c r="AS48">
        <v>651</v>
      </c>
      <c r="AT48">
        <v>505</v>
      </c>
      <c r="AU48">
        <v>103.4</v>
      </c>
      <c r="AV48">
        <v>48</v>
      </c>
      <c r="AW48">
        <v>307.2</v>
      </c>
      <c r="AX48">
        <v>55.3</v>
      </c>
      <c r="AY48">
        <v>801</v>
      </c>
      <c r="AZ48">
        <v>304.9</v>
      </c>
      <c r="BA48">
        <v>1.1</v>
      </c>
      <c r="BB48">
        <v>588</v>
      </c>
      <c r="BC48">
        <v>577</v>
      </c>
      <c r="BD48">
        <v>425</v>
      </c>
      <c r="BE48">
        <v>101.1</v>
      </c>
      <c r="BF48">
        <v>76.5</v>
      </c>
      <c r="BG48">
        <v>375.6</v>
      </c>
      <c r="BH48">
        <v>31.6</v>
      </c>
      <c r="BI48">
        <v>71.2</v>
      </c>
      <c r="BJ48">
        <v>118.7</v>
      </c>
      <c r="BK48">
        <v>67.7</v>
      </c>
      <c r="BL48">
        <v>104.2</v>
      </c>
      <c r="BM48">
        <v>73.6</v>
      </c>
      <c r="BN48">
        <v>119.1</v>
      </c>
      <c r="BO48">
        <v>91.3</v>
      </c>
      <c r="BP48">
        <v>117</v>
      </c>
      <c r="BQ48">
        <v>57.2</v>
      </c>
      <c r="BR48">
        <v>125.5</v>
      </c>
      <c r="BS48">
        <v>46.3</v>
      </c>
      <c r="BT48">
        <v>145</v>
      </c>
      <c r="BU48" t="s">
        <v>342</v>
      </c>
      <c r="BV48" t="s">
        <v>342</v>
      </c>
      <c r="BW48">
        <v>94.73</v>
      </c>
      <c r="BX48">
        <v>94.73</v>
      </c>
      <c r="BY48">
        <v>91.2</v>
      </c>
      <c r="BZ48">
        <v>1.2</v>
      </c>
      <c r="CA48">
        <v>0.9</v>
      </c>
      <c r="CB48">
        <v>1.5</v>
      </c>
      <c r="CC48">
        <v>1.5</v>
      </c>
      <c r="CD48">
        <v>1.6</v>
      </c>
      <c r="CE48">
        <v>2.9</v>
      </c>
      <c r="CF48">
        <v>1.4</v>
      </c>
      <c r="CG48">
        <v>1.4</v>
      </c>
      <c r="CH48">
        <v>0.9</v>
      </c>
      <c r="CI48">
        <v>1.6</v>
      </c>
      <c r="CJ48">
        <v>1.1</v>
      </c>
      <c r="CK48">
        <v>1.3</v>
      </c>
      <c r="CL48" t="s">
        <v>343</v>
      </c>
      <c r="CM48" t="s">
        <v>389</v>
      </c>
      <c r="CN48">
        <v>1.44</v>
      </c>
      <c r="CO48">
        <v>1.31</v>
      </c>
      <c r="CP48">
        <v>1.2</v>
      </c>
      <c r="CQ48">
        <v>45</v>
      </c>
      <c r="CR48">
        <v>50</v>
      </c>
      <c r="CS48">
        <v>39</v>
      </c>
      <c r="CT48">
        <v>42.7</v>
      </c>
      <c r="CU48">
        <v>45.7</v>
      </c>
      <c r="CV48">
        <v>44</v>
      </c>
      <c r="CW48">
        <v>55.3</v>
      </c>
      <c r="CX48">
        <v>54.3</v>
      </c>
      <c r="CY48">
        <v>41.7</v>
      </c>
      <c r="CZ48">
        <v>48.3</v>
      </c>
      <c r="DA48">
        <v>39.7</v>
      </c>
      <c r="DB48">
        <v>48.7</v>
      </c>
      <c r="DC48" t="s">
        <v>219</v>
      </c>
      <c r="DD48" t="s">
        <v>219</v>
      </c>
      <c r="DE48">
        <v>46.2</v>
      </c>
      <c r="DF48">
        <v>46.2</v>
      </c>
      <c r="DG48">
        <v>14.98</v>
      </c>
      <c r="DH48">
        <v>16.76</v>
      </c>
      <c r="DI48">
        <v>17.43</v>
      </c>
      <c r="DJ48">
        <v>17.72</v>
      </c>
      <c r="DK48">
        <v>18.14</v>
      </c>
      <c r="DL48">
        <v>18.45</v>
      </c>
      <c r="DM48">
        <v>18.95</v>
      </c>
      <c r="DN48">
        <v>19.4</v>
      </c>
      <c r="DO48">
        <v>20.33</v>
      </c>
      <c r="DP48">
        <v>21.11</v>
      </c>
      <c r="DQ48">
        <v>0.2</v>
      </c>
      <c r="DR48">
        <v>1.6</v>
      </c>
      <c r="DS48">
        <v>2.4</v>
      </c>
      <c r="DT48">
        <v>2.8</v>
      </c>
      <c r="DU48">
        <v>3.2</v>
      </c>
      <c r="DV48">
        <v>3.4</v>
      </c>
      <c r="DW48">
        <v>4</v>
      </c>
      <c r="DX48">
        <v>4.4</v>
      </c>
      <c r="DY48">
        <v>4.9</v>
      </c>
      <c r="DZ48">
        <v>5.4</v>
      </c>
      <c r="EA48">
        <v>7.55</v>
      </c>
      <c r="EB48">
        <v>6.73</v>
      </c>
      <c r="EC48">
        <v>5.88</v>
      </c>
      <c r="ED48">
        <v>5.3</v>
      </c>
      <c r="EE48">
        <v>4.78</v>
      </c>
      <c r="EF48">
        <v>4.1</v>
      </c>
      <c r="EG48">
        <v>3.54</v>
      </c>
      <c r="EH48">
        <v>2.93</v>
      </c>
      <c r="EI48">
        <v>2.58</v>
      </c>
      <c r="EJ48">
        <v>1.71</v>
      </c>
      <c r="EK48">
        <v>1.1</v>
      </c>
      <c r="EL48">
        <v>1.55</v>
      </c>
      <c r="EM48">
        <v>1.61</v>
      </c>
      <c r="EN48">
        <v>1.59</v>
      </c>
      <c r="EO48">
        <v>1.55</v>
      </c>
      <c r="EP48">
        <v>1.62</v>
      </c>
      <c r="EQ48">
        <v>1.67</v>
      </c>
      <c r="ER48">
        <v>1.84</v>
      </c>
      <c r="ES48">
        <v>1.92</v>
      </c>
      <c r="ET48" t="s">
        <v>250</v>
      </c>
      <c r="EU48" t="s">
        <v>220</v>
      </c>
      <c r="EV48">
        <v>3</v>
      </c>
      <c r="EW48">
        <v>4</v>
      </c>
      <c r="EX48">
        <v>4</v>
      </c>
      <c r="EY48">
        <v>4</v>
      </c>
      <c r="EZ48">
        <v>5</v>
      </c>
      <c r="FA48">
        <v>6</v>
      </c>
      <c r="FB48">
        <v>9</v>
      </c>
      <c r="FC48">
        <v>13</v>
      </c>
      <c r="FD48">
        <v>17</v>
      </c>
      <c r="FE48">
        <v>1</v>
      </c>
      <c r="FF48">
        <v>43</v>
      </c>
      <c r="FG48">
        <v>56</v>
      </c>
      <c r="FH48">
        <v>65</v>
      </c>
      <c r="FI48">
        <v>68</v>
      </c>
      <c r="FJ48">
        <v>101</v>
      </c>
      <c r="FK48">
        <v>152</v>
      </c>
      <c r="FL48">
        <v>208</v>
      </c>
      <c r="FM48">
        <v>256</v>
      </c>
      <c r="FN48">
        <v>303</v>
      </c>
      <c r="FO48" t="s">
        <v>220</v>
      </c>
      <c r="FP48" t="s">
        <v>220</v>
      </c>
      <c r="FQ48" t="s">
        <v>220</v>
      </c>
      <c r="FR48" t="s">
        <v>220</v>
      </c>
      <c r="FS48" t="s">
        <v>220</v>
      </c>
      <c r="FT48" t="s">
        <v>220</v>
      </c>
      <c r="FU48" t="s">
        <v>220</v>
      </c>
      <c r="FV48" t="s">
        <v>220</v>
      </c>
      <c r="FW48">
        <v>1</v>
      </c>
      <c r="FX48">
        <v>2</v>
      </c>
      <c r="FY48" t="s">
        <v>220</v>
      </c>
      <c r="FZ48">
        <v>2</v>
      </c>
      <c r="GA48">
        <v>2</v>
      </c>
      <c r="GB48">
        <v>2</v>
      </c>
      <c r="GC48">
        <v>2</v>
      </c>
      <c r="GD48">
        <v>4</v>
      </c>
      <c r="GE48">
        <v>4</v>
      </c>
      <c r="GF48">
        <v>4</v>
      </c>
      <c r="GG48">
        <v>5</v>
      </c>
      <c r="GH48">
        <v>5</v>
      </c>
      <c r="GI48" t="s">
        <v>220</v>
      </c>
      <c r="GJ48">
        <v>1</v>
      </c>
      <c r="GK48">
        <v>2</v>
      </c>
      <c r="GL48">
        <v>2</v>
      </c>
      <c r="GM48">
        <v>2</v>
      </c>
      <c r="GN48">
        <v>3</v>
      </c>
      <c r="GO48">
        <v>4</v>
      </c>
      <c r="GP48">
        <v>5</v>
      </c>
      <c r="GQ48">
        <v>6</v>
      </c>
      <c r="GR48" t="s">
        <v>253</v>
      </c>
      <c r="GS48" t="s">
        <v>390</v>
      </c>
      <c r="GT48" t="s">
        <v>391</v>
      </c>
      <c r="GU48" t="s">
        <v>218</v>
      </c>
      <c r="GV48" t="s">
        <v>218</v>
      </c>
      <c r="GW48" t="s">
        <v>218</v>
      </c>
      <c r="GX48" t="s">
        <v>218</v>
      </c>
    </row>
    <row r="49" spans="1:206" ht="12.75">
      <c r="A49">
        <v>60583</v>
      </c>
      <c r="B49" t="s">
        <v>351</v>
      </c>
      <c r="C49">
        <v>831</v>
      </c>
      <c r="D49">
        <v>1</v>
      </c>
      <c r="E49">
        <v>11</v>
      </c>
      <c r="F49">
        <v>57281178</v>
      </c>
      <c r="G49">
        <v>1700</v>
      </c>
      <c r="H49" t="s">
        <v>319</v>
      </c>
      <c r="I49">
        <v>20070727</v>
      </c>
      <c r="J49" t="s">
        <v>392</v>
      </c>
      <c r="K49">
        <v>20080727</v>
      </c>
      <c r="L49" t="s">
        <v>273</v>
      </c>
      <c r="M49">
        <v>350</v>
      </c>
      <c r="N49">
        <v>3.61</v>
      </c>
      <c r="O49">
        <v>40.5</v>
      </c>
      <c r="P49">
        <v>97.6</v>
      </c>
      <c r="Q49">
        <v>1.3</v>
      </c>
      <c r="R49">
        <v>-0.4259</v>
      </c>
      <c r="S49">
        <v>0.1765</v>
      </c>
      <c r="T49">
        <v>1600</v>
      </c>
      <c r="U49">
        <v>20</v>
      </c>
      <c r="V49">
        <v>99</v>
      </c>
      <c r="W49">
        <v>40</v>
      </c>
      <c r="X49">
        <v>110</v>
      </c>
      <c r="Y49">
        <v>30</v>
      </c>
      <c r="Z49">
        <v>68.1</v>
      </c>
      <c r="AA49">
        <v>2.01</v>
      </c>
      <c r="AB49">
        <v>7</v>
      </c>
      <c r="AC49">
        <v>101.9</v>
      </c>
      <c r="AD49">
        <v>2598</v>
      </c>
      <c r="AE49">
        <v>18.8</v>
      </c>
      <c r="AF49">
        <v>97.9</v>
      </c>
      <c r="AG49">
        <v>39.9</v>
      </c>
      <c r="AH49">
        <v>110</v>
      </c>
      <c r="AI49">
        <v>27.2</v>
      </c>
      <c r="AJ49">
        <v>67.4</v>
      </c>
      <c r="AK49">
        <v>1.94</v>
      </c>
      <c r="AL49">
        <v>1.8</v>
      </c>
      <c r="AM49">
        <v>102.2</v>
      </c>
      <c r="AN49">
        <v>32208</v>
      </c>
      <c r="AO49">
        <v>450</v>
      </c>
      <c r="AP49">
        <v>95.1</v>
      </c>
      <c r="AQ49">
        <v>0.3</v>
      </c>
      <c r="AR49">
        <v>687.6</v>
      </c>
      <c r="AS49">
        <v>630.2</v>
      </c>
      <c r="AT49">
        <v>505.6</v>
      </c>
      <c r="AU49">
        <v>102.2</v>
      </c>
      <c r="AV49">
        <v>82</v>
      </c>
      <c r="AW49">
        <v>354.4</v>
      </c>
      <c r="AX49">
        <v>78</v>
      </c>
      <c r="AY49">
        <v>789</v>
      </c>
      <c r="AZ49">
        <v>211</v>
      </c>
      <c r="BA49">
        <v>1</v>
      </c>
      <c r="BB49">
        <v>620.1</v>
      </c>
      <c r="BC49">
        <v>612.4</v>
      </c>
      <c r="BD49">
        <v>440.8</v>
      </c>
      <c r="BE49">
        <v>99.1</v>
      </c>
      <c r="BF49">
        <v>128.6</v>
      </c>
      <c r="BG49">
        <v>419.2</v>
      </c>
      <c r="BH49">
        <v>59</v>
      </c>
      <c r="BI49">
        <v>70.4</v>
      </c>
      <c r="BJ49">
        <v>125.4</v>
      </c>
      <c r="BK49">
        <v>87.7</v>
      </c>
      <c r="BL49">
        <v>110.3</v>
      </c>
      <c r="BM49">
        <v>66.4</v>
      </c>
      <c r="BN49">
        <v>95.6</v>
      </c>
      <c r="BO49">
        <v>92.7</v>
      </c>
      <c r="BP49">
        <v>129.1</v>
      </c>
      <c r="BQ49">
        <v>88.1</v>
      </c>
      <c r="BR49">
        <v>166.7</v>
      </c>
      <c r="BS49">
        <v>93.4</v>
      </c>
      <c r="BT49">
        <v>106.4</v>
      </c>
      <c r="BU49" t="s">
        <v>217</v>
      </c>
      <c r="BV49" t="s">
        <v>217</v>
      </c>
      <c r="BW49">
        <v>102.68</v>
      </c>
      <c r="BX49">
        <v>102.68</v>
      </c>
      <c r="BY49">
        <v>97.6</v>
      </c>
      <c r="BZ49">
        <v>1.3</v>
      </c>
      <c r="CA49">
        <v>2.1</v>
      </c>
      <c r="CB49">
        <v>1.2</v>
      </c>
      <c r="CC49">
        <v>1.1</v>
      </c>
      <c r="CD49">
        <v>1.6</v>
      </c>
      <c r="CE49">
        <v>1.3</v>
      </c>
      <c r="CF49">
        <v>0.8</v>
      </c>
      <c r="CG49">
        <v>1.4</v>
      </c>
      <c r="CH49">
        <v>1.4</v>
      </c>
      <c r="CI49">
        <v>2.3</v>
      </c>
      <c r="CJ49">
        <v>0.8</v>
      </c>
      <c r="CK49">
        <v>2.1</v>
      </c>
      <c r="CL49" t="s">
        <v>218</v>
      </c>
      <c r="CM49" t="s">
        <v>218</v>
      </c>
      <c r="CN49">
        <v>1.45</v>
      </c>
      <c r="CO49">
        <v>1.45</v>
      </c>
      <c r="CP49">
        <v>1.3</v>
      </c>
      <c r="CQ49">
        <v>43.7</v>
      </c>
      <c r="CR49">
        <v>44.3</v>
      </c>
      <c r="CS49">
        <v>45</v>
      </c>
      <c r="CT49">
        <v>42.7</v>
      </c>
      <c r="CU49">
        <v>33.3</v>
      </c>
      <c r="CV49">
        <v>35</v>
      </c>
      <c r="CW49">
        <v>42.7</v>
      </c>
      <c r="CX49">
        <v>37.7</v>
      </c>
      <c r="CY49">
        <v>37</v>
      </c>
      <c r="CZ49">
        <v>43.3</v>
      </c>
      <c r="DA49">
        <v>39.3</v>
      </c>
      <c r="DB49">
        <v>42</v>
      </c>
      <c r="DC49" t="s">
        <v>219</v>
      </c>
      <c r="DD49" t="s">
        <v>219</v>
      </c>
      <c r="DE49">
        <v>40.5</v>
      </c>
      <c r="DF49">
        <v>40.5</v>
      </c>
      <c r="DG49">
        <v>15.09</v>
      </c>
      <c r="DH49">
        <v>16.86</v>
      </c>
      <c r="DI49">
        <v>17.79</v>
      </c>
      <c r="DJ49">
        <v>18.38</v>
      </c>
      <c r="DK49">
        <v>19.06</v>
      </c>
      <c r="DL49">
        <v>19.75</v>
      </c>
      <c r="DM49">
        <v>20.51</v>
      </c>
      <c r="DN49">
        <v>21.2</v>
      </c>
      <c r="DO49">
        <v>22.12</v>
      </c>
      <c r="DP49">
        <v>23.59</v>
      </c>
      <c r="DQ49">
        <v>0</v>
      </c>
      <c r="DR49">
        <v>1.2</v>
      </c>
      <c r="DS49">
        <v>2.2</v>
      </c>
      <c r="DT49">
        <v>2.8</v>
      </c>
      <c r="DU49">
        <v>3.3</v>
      </c>
      <c r="DV49">
        <v>3.6</v>
      </c>
      <c r="DW49">
        <v>4</v>
      </c>
      <c r="DX49">
        <v>4.6</v>
      </c>
      <c r="DY49">
        <v>5.1</v>
      </c>
      <c r="DZ49">
        <v>5.7</v>
      </c>
      <c r="EA49">
        <v>7.7</v>
      </c>
      <c r="EB49">
        <v>7.2</v>
      </c>
      <c r="EC49">
        <v>6.8</v>
      </c>
      <c r="ED49">
        <v>6.4</v>
      </c>
      <c r="EE49">
        <v>6.2</v>
      </c>
      <c r="EF49">
        <v>5.8</v>
      </c>
      <c r="EG49">
        <v>5.2</v>
      </c>
      <c r="EH49">
        <v>5.5</v>
      </c>
      <c r="EI49">
        <v>5.1</v>
      </c>
      <c r="EJ49">
        <v>3.6</v>
      </c>
      <c r="EK49">
        <v>1.87</v>
      </c>
      <c r="EL49">
        <v>2.2</v>
      </c>
      <c r="EM49">
        <v>2.4</v>
      </c>
      <c r="EN49">
        <v>3.1</v>
      </c>
      <c r="EO49">
        <v>2.7</v>
      </c>
      <c r="EP49">
        <v>3.1</v>
      </c>
      <c r="EQ49">
        <v>3.5</v>
      </c>
      <c r="ER49">
        <v>4.4</v>
      </c>
      <c r="ES49">
        <v>4.1</v>
      </c>
      <c r="ET49">
        <v>3.6</v>
      </c>
      <c r="EU49">
        <v>0</v>
      </c>
      <c r="EV49">
        <v>1</v>
      </c>
      <c r="EW49">
        <v>2</v>
      </c>
      <c r="EX49">
        <v>2</v>
      </c>
      <c r="EY49">
        <v>2</v>
      </c>
      <c r="EZ49">
        <v>2</v>
      </c>
      <c r="FA49">
        <v>2</v>
      </c>
      <c r="FB49">
        <v>3</v>
      </c>
      <c r="FC49">
        <v>5</v>
      </c>
      <c r="FD49">
        <v>6</v>
      </c>
      <c r="FE49">
        <v>1</v>
      </c>
      <c r="FF49">
        <v>25</v>
      </c>
      <c r="FG49">
        <v>35</v>
      </c>
      <c r="FH49">
        <v>38</v>
      </c>
      <c r="FI49">
        <v>40</v>
      </c>
      <c r="FJ49">
        <v>59</v>
      </c>
      <c r="FK49">
        <v>74</v>
      </c>
      <c r="FL49">
        <v>120</v>
      </c>
      <c r="FM49">
        <v>150</v>
      </c>
      <c r="FN49">
        <v>200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 t="s">
        <v>354</v>
      </c>
      <c r="FZ49" t="s">
        <v>354</v>
      </c>
      <c r="GA49" t="s">
        <v>354</v>
      </c>
      <c r="GB49" t="s">
        <v>354</v>
      </c>
      <c r="GC49" t="s">
        <v>354</v>
      </c>
      <c r="GD49" t="s">
        <v>354</v>
      </c>
      <c r="GE49" t="s">
        <v>354</v>
      </c>
      <c r="GF49" t="s">
        <v>354</v>
      </c>
      <c r="GG49" t="s">
        <v>354</v>
      </c>
      <c r="GH49" t="s">
        <v>354</v>
      </c>
      <c r="GI49">
        <v>0</v>
      </c>
      <c r="GJ49">
        <v>0</v>
      </c>
      <c r="GK49">
        <v>1</v>
      </c>
      <c r="GL49">
        <v>1</v>
      </c>
      <c r="GM49">
        <v>1</v>
      </c>
      <c r="GN49">
        <v>1</v>
      </c>
      <c r="GO49">
        <v>2</v>
      </c>
      <c r="GP49">
        <v>2</v>
      </c>
      <c r="GQ49">
        <v>3</v>
      </c>
      <c r="GR49">
        <v>3</v>
      </c>
      <c r="GS49" t="s">
        <v>393</v>
      </c>
      <c r="GT49">
        <v>221</v>
      </c>
      <c r="GU49" t="s">
        <v>218</v>
      </c>
      <c r="GV49" t="s">
        <v>218</v>
      </c>
      <c r="GW49" t="s">
        <v>218</v>
      </c>
      <c r="GX49" t="s">
        <v>218</v>
      </c>
    </row>
    <row r="50" spans="1:206" ht="12.75">
      <c r="A50">
        <v>58208</v>
      </c>
      <c r="B50" t="s">
        <v>226</v>
      </c>
      <c r="C50" t="s">
        <v>270</v>
      </c>
      <c r="D50">
        <v>1</v>
      </c>
      <c r="E50">
        <v>26</v>
      </c>
      <c r="F50">
        <v>57337311</v>
      </c>
      <c r="G50">
        <v>1750</v>
      </c>
      <c r="H50" t="s">
        <v>319</v>
      </c>
      <c r="I50">
        <v>20071020</v>
      </c>
      <c r="J50" t="s">
        <v>394</v>
      </c>
      <c r="K50">
        <v>20081020</v>
      </c>
      <c r="L50" t="s">
        <v>273</v>
      </c>
      <c r="M50">
        <v>350</v>
      </c>
      <c r="N50">
        <v>3.8</v>
      </c>
      <c r="O50">
        <v>42.1</v>
      </c>
      <c r="P50">
        <v>73.7</v>
      </c>
      <c r="Q50">
        <v>1.1</v>
      </c>
      <c r="R50">
        <v>-0.08</v>
      </c>
      <c r="S50">
        <v>-1.5878</v>
      </c>
      <c r="T50">
        <v>1600</v>
      </c>
      <c r="U50">
        <v>20</v>
      </c>
      <c r="V50">
        <v>99</v>
      </c>
      <c r="W50">
        <v>40</v>
      </c>
      <c r="X50">
        <v>110</v>
      </c>
      <c r="Y50">
        <v>29.2</v>
      </c>
      <c r="Z50">
        <v>68.1</v>
      </c>
      <c r="AA50">
        <v>1.5</v>
      </c>
      <c r="AB50">
        <v>7</v>
      </c>
      <c r="AC50">
        <v>104.2</v>
      </c>
      <c r="AD50">
        <v>2597</v>
      </c>
      <c r="AE50">
        <v>18.3</v>
      </c>
      <c r="AF50">
        <v>97.8</v>
      </c>
      <c r="AG50">
        <v>40</v>
      </c>
      <c r="AH50">
        <v>110.1</v>
      </c>
      <c r="AI50">
        <v>30.4</v>
      </c>
      <c r="AJ50">
        <v>68.3</v>
      </c>
      <c r="AK50">
        <v>2.72</v>
      </c>
      <c r="AL50">
        <v>-3.5</v>
      </c>
      <c r="AM50">
        <v>104.4</v>
      </c>
      <c r="AN50">
        <v>32156</v>
      </c>
      <c r="AO50">
        <v>444</v>
      </c>
      <c r="AP50">
        <v>94</v>
      </c>
      <c r="AQ50">
        <v>0.4</v>
      </c>
      <c r="AR50">
        <v>679.7</v>
      </c>
      <c r="AS50">
        <v>649.5</v>
      </c>
      <c r="AT50">
        <v>508.4</v>
      </c>
      <c r="AU50">
        <v>101.7</v>
      </c>
      <c r="AV50">
        <v>78.6</v>
      </c>
      <c r="AW50">
        <v>397.2</v>
      </c>
      <c r="AX50">
        <v>62.8</v>
      </c>
      <c r="AY50">
        <v>839</v>
      </c>
      <c r="AZ50">
        <v>213.4</v>
      </c>
      <c r="BA50">
        <v>1</v>
      </c>
      <c r="BB50">
        <v>622.9</v>
      </c>
      <c r="BC50">
        <v>550.5</v>
      </c>
      <c r="BD50">
        <v>443.8</v>
      </c>
      <c r="BE50">
        <v>99.7</v>
      </c>
      <c r="BF50">
        <v>104.8</v>
      </c>
      <c r="BG50">
        <v>484.7</v>
      </c>
      <c r="BH50">
        <v>40.8</v>
      </c>
      <c r="BI50">
        <v>78.3</v>
      </c>
      <c r="BJ50">
        <v>104.4</v>
      </c>
      <c r="BK50">
        <v>73.4</v>
      </c>
      <c r="BL50">
        <v>115.1</v>
      </c>
      <c r="BM50">
        <v>75.3</v>
      </c>
      <c r="BN50">
        <v>79.9</v>
      </c>
      <c r="BO50">
        <v>92.2</v>
      </c>
      <c r="BP50">
        <v>106</v>
      </c>
      <c r="BQ50">
        <v>53.1</v>
      </c>
      <c r="BR50">
        <v>96.6</v>
      </c>
      <c r="BS50">
        <v>81.2</v>
      </c>
      <c r="BT50">
        <v>78.8</v>
      </c>
      <c r="BU50" t="s">
        <v>217</v>
      </c>
      <c r="BV50" t="s">
        <v>217</v>
      </c>
      <c r="BW50">
        <v>86.19</v>
      </c>
      <c r="BX50">
        <v>86.19</v>
      </c>
      <c r="BY50">
        <v>73.7</v>
      </c>
      <c r="BZ50">
        <v>1.3</v>
      </c>
      <c r="CA50">
        <v>1.5</v>
      </c>
      <c r="CB50">
        <v>1.8</v>
      </c>
      <c r="CC50">
        <v>1.2</v>
      </c>
      <c r="CD50">
        <v>0.9</v>
      </c>
      <c r="CE50">
        <v>1.1</v>
      </c>
      <c r="CF50">
        <v>1.7</v>
      </c>
      <c r="CG50">
        <v>1.6</v>
      </c>
      <c r="CH50">
        <v>1.2</v>
      </c>
      <c r="CI50">
        <v>2.4</v>
      </c>
      <c r="CJ50">
        <v>1.5</v>
      </c>
      <c r="CK50">
        <v>1.5</v>
      </c>
      <c r="CL50" t="s">
        <v>218</v>
      </c>
      <c r="CM50" t="s">
        <v>218</v>
      </c>
      <c r="CN50">
        <v>1.48</v>
      </c>
      <c r="CO50">
        <v>1.48</v>
      </c>
      <c r="CP50">
        <v>1.1</v>
      </c>
      <c r="CQ50">
        <v>36.7</v>
      </c>
      <c r="CR50">
        <v>39.7</v>
      </c>
      <c r="CS50">
        <v>44.3</v>
      </c>
      <c r="CT50">
        <v>40</v>
      </c>
      <c r="CU50">
        <v>44</v>
      </c>
      <c r="CV50">
        <v>36</v>
      </c>
      <c r="CW50">
        <v>44.7</v>
      </c>
      <c r="CX50">
        <v>40.7</v>
      </c>
      <c r="CY50">
        <v>48.3</v>
      </c>
      <c r="CZ50">
        <v>36.7</v>
      </c>
      <c r="DA50">
        <v>53.7</v>
      </c>
      <c r="DB50">
        <v>40</v>
      </c>
      <c r="DC50" t="s">
        <v>219</v>
      </c>
      <c r="DD50" t="s">
        <v>219</v>
      </c>
      <c r="DE50">
        <v>42.1</v>
      </c>
      <c r="DF50">
        <v>42.1</v>
      </c>
      <c r="DG50">
        <v>14.83</v>
      </c>
      <c r="DH50">
        <v>16.44</v>
      </c>
      <c r="DI50">
        <v>17.28</v>
      </c>
      <c r="DJ50">
        <v>17.72</v>
      </c>
      <c r="DK50">
        <v>18.23</v>
      </c>
      <c r="DL50">
        <v>18.44</v>
      </c>
      <c r="DM50">
        <v>18.79</v>
      </c>
      <c r="DN50">
        <v>19.6</v>
      </c>
      <c r="DO50">
        <v>20.66</v>
      </c>
      <c r="DP50">
        <v>22.4</v>
      </c>
      <c r="DQ50">
        <v>0.1</v>
      </c>
      <c r="DR50">
        <v>1.3</v>
      </c>
      <c r="DS50">
        <v>2.1</v>
      </c>
      <c r="DT50">
        <v>2.7</v>
      </c>
      <c r="DU50">
        <v>3.4</v>
      </c>
      <c r="DV50">
        <v>3.8</v>
      </c>
      <c r="DW50">
        <v>4.3</v>
      </c>
      <c r="DX50">
        <v>4.9</v>
      </c>
      <c r="DY50">
        <v>5.5</v>
      </c>
      <c r="DZ50">
        <v>6.2</v>
      </c>
      <c r="EA50">
        <v>7.5</v>
      </c>
      <c r="EB50">
        <v>7.2</v>
      </c>
      <c r="EC50">
        <v>6.9</v>
      </c>
      <c r="ED50">
        <v>6.2</v>
      </c>
      <c r="EE50">
        <v>5.9</v>
      </c>
      <c r="EF50">
        <v>4.9</v>
      </c>
      <c r="EG50">
        <v>4.1</v>
      </c>
      <c r="EH50">
        <v>3.1</v>
      </c>
      <c r="EI50">
        <v>2.6</v>
      </c>
      <c r="EJ50">
        <v>2.2</v>
      </c>
      <c r="EK50">
        <v>1.56</v>
      </c>
      <c r="EL50">
        <v>1.77</v>
      </c>
      <c r="EM50">
        <v>1.97</v>
      </c>
      <c r="EN50">
        <v>1.59</v>
      </c>
      <c r="EO50">
        <v>1.68</v>
      </c>
      <c r="EP50">
        <v>1.91</v>
      </c>
      <c r="EQ50">
        <v>2.19</v>
      </c>
      <c r="ER50">
        <v>2.43</v>
      </c>
      <c r="ES50">
        <v>2.47</v>
      </c>
      <c r="ET50">
        <v>2.68</v>
      </c>
      <c r="EU50">
        <v>0</v>
      </c>
      <c r="EV50">
        <v>2</v>
      </c>
      <c r="EW50">
        <v>2</v>
      </c>
      <c r="EX50">
        <v>2</v>
      </c>
      <c r="EY50">
        <v>3</v>
      </c>
      <c r="EZ50">
        <v>3</v>
      </c>
      <c r="FA50">
        <v>4</v>
      </c>
      <c r="FB50">
        <v>6</v>
      </c>
      <c r="FC50">
        <v>8</v>
      </c>
      <c r="FD50">
        <v>9</v>
      </c>
      <c r="FE50">
        <v>1</v>
      </c>
      <c r="FF50">
        <v>26</v>
      </c>
      <c r="FG50">
        <v>39</v>
      </c>
      <c r="FH50">
        <v>45</v>
      </c>
      <c r="FI50">
        <v>47</v>
      </c>
      <c r="FJ50">
        <v>75</v>
      </c>
      <c r="FK50">
        <v>102</v>
      </c>
      <c r="FL50">
        <v>151</v>
      </c>
      <c r="FM50">
        <v>188</v>
      </c>
      <c r="FN50">
        <v>228</v>
      </c>
      <c r="FO50">
        <v>0</v>
      </c>
      <c r="FP50">
        <v>0</v>
      </c>
      <c r="FQ50">
        <v>0</v>
      </c>
      <c r="FR50">
        <v>0</v>
      </c>
      <c r="FS50">
        <v>1</v>
      </c>
      <c r="FT50">
        <v>0</v>
      </c>
      <c r="FU50">
        <v>0</v>
      </c>
      <c r="FV50">
        <v>1</v>
      </c>
      <c r="FW50">
        <v>1</v>
      </c>
      <c r="FX50">
        <v>2</v>
      </c>
      <c r="FY50">
        <v>1</v>
      </c>
      <c r="FZ50">
        <v>1</v>
      </c>
      <c r="GA50">
        <v>1</v>
      </c>
      <c r="GB50">
        <v>1</v>
      </c>
      <c r="GC50">
        <v>1</v>
      </c>
      <c r="GD50">
        <v>1</v>
      </c>
      <c r="GE50">
        <v>1</v>
      </c>
      <c r="GF50">
        <v>1</v>
      </c>
      <c r="GG50">
        <v>1</v>
      </c>
      <c r="GH50">
        <v>2</v>
      </c>
      <c r="GI50">
        <v>0</v>
      </c>
      <c r="GJ50">
        <v>0</v>
      </c>
      <c r="GK50">
        <v>0</v>
      </c>
      <c r="GL50">
        <v>1</v>
      </c>
      <c r="GM50">
        <v>1</v>
      </c>
      <c r="GN50">
        <v>1</v>
      </c>
      <c r="GO50">
        <v>1</v>
      </c>
      <c r="GP50">
        <v>2</v>
      </c>
      <c r="GQ50">
        <v>2</v>
      </c>
      <c r="GR50">
        <v>3</v>
      </c>
      <c r="GS50" t="s">
        <v>395</v>
      </c>
      <c r="GT50" t="s">
        <v>396</v>
      </c>
      <c r="GU50" t="s">
        <v>218</v>
      </c>
      <c r="GV50" t="s">
        <v>218</v>
      </c>
      <c r="GW50" t="s">
        <v>218</v>
      </c>
      <c r="GX50" t="s">
        <v>218</v>
      </c>
    </row>
    <row r="51" spans="1:206" ht="12.75">
      <c r="A51">
        <v>62505</v>
      </c>
      <c r="B51" t="s">
        <v>240</v>
      </c>
      <c r="C51">
        <v>831</v>
      </c>
      <c r="D51">
        <v>1</v>
      </c>
      <c r="E51">
        <v>31</v>
      </c>
      <c r="F51">
        <v>46562858</v>
      </c>
      <c r="G51">
        <v>1050</v>
      </c>
      <c r="H51" t="s">
        <v>319</v>
      </c>
      <c r="I51">
        <v>20071219</v>
      </c>
      <c r="J51" t="s">
        <v>375</v>
      </c>
      <c r="K51">
        <v>20090619</v>
      </c>
      <c r="L51" t="s">
        <v>273</v>
      </c>
      <c r="M51">
        <v>350</v>
      </c>
      <c r="N51">
        <v>3.4</v>
      </c>
      <c r="O51">
        <v>39.8</v>
      </c>
      <c r="P51">
        <v>98</v>
      </c>
      <c r="Q51">
        <v>1.3</v>
      </c>
      <c r="R51">
        <v>-0.54</v>
      </c>
      <c r="S51">
        <v>0.0541</v>
      </c>
      <c r="T51">
        <v>1600</v>
      </c>
      <c r="U51">
        <v>20</v>
      </c>
      <c r="V51">
        <v>99</v>
      </c>
      <c r="W51">
        <v>39.9</v>
      </c>
      <c r="X51">
        <v>110</v>
      </c>
      <c r="Y51">
        <v>30</v>
      </c>
      <c r="Z51">
        <v>68</v>
      </c>
      <c r="AA51">
        <v>1.83</v>
      </c>
      <c r="AB51">
        <v>7</v>
      </c>
      <c r="AC51">
        <v>103.7</v>
      </c>
      <c r="AD51">
        <v>2618</v>
      </c>
      <c r="AE51">
        <v>16.3</v>
      </c>
      <c r="AF51">
        <v>97.2</v>
      </c>
      <c r="AG51">
        <v>39.8</v>
      </c>
      <c r="AH51">
        <v>110</v>
      </c>
      <c r="AI51">
        <v>29.5</v>
      </c>
      <c r="AJ51">
        <v>67.4</v>
      </c>
      <c r="AK51">
        <v>3.95</v>
      </c>
      <c r="AL51">
        <v>3.9</v>
      </c>
      <c r="AM51">
        <v>103.9</v>
      </c>
      <c r="AN51">
        <v>32142</v>
      </c>
      <c r="AO51">
        <v>430</v>
      </c>
      <c r="AP51">
        <v>211.4</v>
      </c>
      <c r="AQ51">
        <v>0.3</v>
      </c>
      <c r="AR51">
        <v>672.2</v>
      </c>
      <c r="AS51">
        <v>637.7</v>
      </c>
      <c r="AT51">
        <v>508.5</v>
      </c>
      <c r="AU51">
        <v>74.5</v>
      </c>
      <c r="AV51">
        <v>80.9</v>
      </c>
      <c r="AW51">
        <v>327.5</v>
      </c>
      <c r="AX51">
        <v>76.1</v>
      </c>
      <c r="AY51">
        <v>819</v>
      </c>
      <c r="AZ51">
        <v>304.9</v>
      </c>
      <c r="BA51">
        <v>0.8</v>
      </c>
      <c r="BB51">
        <v>638.9</v>
      </c>
      <c r="BC51">
        <v>600.7</v>
      </c>
      <c r="BD51">
        <v>468.9</v>
      </c>
      <c r="BE51">
        <v>89</v>
      </c>
      <c r="BF51">
        <v>96.6</v>
      </c>
      <c r="BG51">
        <v>385.3</v>
      </c>
      <c r="BH51">
        <v>59.6</v>
      </c>
      <c r="BI51">
        <v>70.4</v>
      </c>
      <c r="BJ51">
        <v>97.2</v>
      </c>
      <c r="BK51">
        <v>95.9</v>
      </c>
      <c r="BL51">
        <v>95.9</v>
      </c>
      <c r="BM51">
        <v>90.3</v>
      </c>
      <c r="BN51">
        <v>114.6</v>
      </c>
      <c r="BO51">
        <v>105.1</v>
      </c>
      <c r="BP51">
        <v>114.1</v>
      </c>
      <c r="BQ51">
        <v>89.1</v>
      </c>
      <c r="BR51">
        <v>95.7</v>
      </c>
      <c r="BS51">
        <v>66.7</v>
      </c>
      <c r="BT51">
        <v>195.4</v>
      </c>
      <c r="BU51" t="s">
        <v>217</v>
      </c>
      <c r="BV51" t="s">
        <v>397</v>
      </c>
      <c r="BW51">
        <v>102.53</v>
      </c>
      <c r="BX51">
        <v>94.88</v>
      </c>
      <c r="BY51">
        <v>98</v>
      </c>
      <c r="BZ51">
        <v>1.5</v>
      </c>
      <c r="CA51">
        <v>1.2</v>
      </c>
      <c r="CB51">
        <v>1.4</v>
      </c>
      <c r="CC51">
        <v>1</v>
      </c>
      <c r="CD51">
        <v>1.1</v>
      </c>
      <c r="CE51">
        <v>1.9</v>
      </c>
      <c r="CF51">
        <v>1.1</v>
      </c>
      <c r="CG51">
        <v>0.9</v>
      </c>
      <c r="CH51">
        <v>1.3</v>
      </c>
      <c r="CI51">
        <v>1.2</v>
      </c>
      <c r="CJ51">
        <v>1</v>
      </c>
      <c r="CK51">
        <v>1.1</v>
      </c>
      <c r="CL51" t="s">
        <v>218</v>
      </c>
      <c r="CM51" t="s">
        <v>389</v>
      </c>
      <c r="CN51">
        <v>1.22</v>
      </c>
      <c r="CO51">
        <v>1.16</v>
      </c>
      <c r="CP51">
        <v>1.3</v>
      </c>
      <c r="CQ51">
        <v>45</v>
      </c>
      <c r="CR51">
        <v>30.3</v>
      </c>
      <c r="CS51">
        <v>50.7</v>
      </c>
      <c r="CT51">
        <v>26</v>
      </c>
      <c r="CU51">
        <v>57.7</v>
      </c>
      <c r="CV51">
        <v>30</v>
      </c>
      <c r="CW51">
        <v>53</v>
      </c>
      <c r="CX51">
        <v>25.3</v>
      </c>
      <c r="CY51">
        <v>52.3</v>
      </c>
      <c r="CZ51">
        <v>30</v>
      </c>
      <c r="DA51">
        <v>43</v>
      </c>
      <c r="DB51">
        <v>34.7</v>
      </c>
      <c r="DC51" t="s">
        <v>219</v>
      </c>
      <c r="DD51" t="s">
        <v>219</v>
      </c>
      <c r="DE51">
        <v>39.8</v>
      </c>
      <c r="DF51">
        <v>39.8</v>
      </c>
      <c r="DG51">
        <v>14.46</v>
      </c>
      <c r="DH51">
        <v>16.15</v>
      </c>
      <c r="DI51">
        <v>16.73</v>
      </c>
      <c r="DJ51">
        <v>17.56</v>
      </c>
      <c r="DK51">
        <v>17.92</v>
      </c>
      <c r="DL51">
        <v>18.08</v>
      </c>
      <c r="DM51">
        <v>18.56</v>
      </c>
      <c r="DN51">
        <v>19.66</v>
      </c>
      <c r="DO51">
        <v>20.43</v>
      </c>
      <c r="DP51">
        <v>21.18</v>
      </c>
      <c r="DQ51">
        <v>0.3</v>
      </c>
      <c r="DR51">
        <v>1.2</v>
      </c>
      <c r="DS51">
        <v>2.1</v>
      </c>
      <c r="DT51">
        <v>2.8</v>
      </c>
      <c r="DU51">
        <v>3.2</v>
      </c>
      <c r="DV51">
        <v>3.4</v>
      </c>
      <c r="DW51">
        <v>3.8</v>
      </c>
      <c r="DX51">
        <v>4.3</v>
      </c>
      <c r="DY51">
        <v>4.6</v>
      </c>
      <c r="DZ51">
        <v>5.2</v>
      </c>
      <c r="EA51">
        <v>7.2</v>
      </c>
      <c r="EB51">
        <v>6.9</v>
      </c>
      <c r="EC51">
        <v>6.7</v>
      </c>
      <c r="ED51">
        <v>6.2</v>
      </c>
      <c r="EE51">
        <v>6.1</v>
      </c>
      <c r="EF51">
        <v>5.5</v>
      </c>
      <c r="EG51">
        <v>5.2</v>
      </c>
      <c r="EH51">
        <v>4.5</v>
      </c>
      <c r="EI51">
        <v>2.2</v>
      </c>
      <c r="EJ51">
        <v>1.7</v>
      </c>
      <c r="EK51">
        <v>1.6</v>
      </c>
      <c r="EL51">
        <v>1.9</v>
      </c>
      <c r="EM51">
        <v>1.5</v>
      </c>
      <c r="EN51">
        <v>1.8</v>
      </c>
      <c r="EO51">
        <v>1.7</v>
      </c>
      <c r="EP51">
        <v>1.7</v>
      </c>
      <c r="EQ51">
        <v>2.8</v>
      </c>
      <c r="ER51">
        <v>2.5</v>
      </c>
      <c r="ES51">
        <v>2.4</v>
      </c>
      <c r="ET51">
        <v>2.9</v>
      </c>
      <c r="EU51">
        <v>0</v>
      </c>
      <c r="EV51">
        <v>1</v>
      </c>
      <c r="EW51">
        <v>2</v>
      </c>
      <c r="EX51">
        <v>2</v>
      </c>
      <c r="EY51">
        <v>2</v>
      </c>
      <c r="EZ51">
        <v>2</v>
      </c>
      <c r="FA51">
        <v>3</v>
      </c>
      <c r="FB51">
        <v>4</v>
      </c>
      <c r="FC51">
        <v>6</v>
      </c>
      <c r="FD51">
        <v>7</v>
      </c>
      <c r="FE51">
        <v>1</v>
      </c>
      <c r="FF51">
        <v>27</v>
      </c>
      <c r="FG51">
        <v>38</v>
      </c>
      <c r="FH51">
        <v>42</v>
      </c>
      <c r="FI51">
        <v>47</v>
      </c>
      <c r="FJ51">
        <v>65</v>
      </c>
      <c r="FK51">
        <v>99</v>
      </c>
      <c r="FL51">
        <v>164</v>
      </c>
      <c r="FM51">
        <v>202</v>
      </c>
      <c r="FN51">
        <v>256</v>
      </c>
      <c r="FO51">
        <v>0</v>
      </c>
      <c r="FP51">
        <v>1</v>
      </c>
      <c r="FQ51">
        <v>0</v>
      </c>
      <c r="FR51">
        <v>0</v>
      </c>
      <c r="FS51">
        <v>0</v>
      </c>
      <c r="FT51">
        <v>0</v>
      </c>
      <c r="FU51">
        <v>1</v>
      </c>
      <c r="FV51">
        <v>2</v>
      </c>
      <c r="FW51">
        <v>1</v>
      </c>
      <c r="FX51">
        <v>3</v>
      </c>
      <c r="FY51">
        <v>2</v>
      </c>
      <c r="FZ51">
        <v>1</v>
      </c>
      <c r="GA51">
        <v>1</v>
      </c>
      <c r="GB51">
        <v>1</v>
      </c>
      <c r="GC51">
        <v>1</v>
      </c>
      <c r="GD51">
        <v>1</v>
      </c>
      <c r="GE51">
        <v>2</v>
      </c>
      <c r="GF51">
        <v>1</v>
      </c>
      <c r="GG51">
        <v>2</v>
      </c>
      <c r="GH51">
        <v>2</v>
      </c>
      <c r="GI51">
        <v>0</v>
      </c>
      <c r="GJ51">
        <v>0</v>
      </c>
      <c r="GK51">
        <v>1</v>
      </c>
      <c r="GL51">
        <v>1</v>
      </c>
      <c r="GM51">
        <v>1</v>
      </c>
      <c r="GN51">
        <v>1</v>
      </c>
      <c r="GO51">
        <v>2</v>
      </c>
      <c r="GP51">
        <v>3</v>
      </c>
      <c r="GQ51">
        <v>4</v>
      </c>
      <c r="GR51">
        <v>4</v>
      </c>
      <c r="GS51" t="s">
        <v>398</v>
      </c>
      <c r="GT51" t="s">
        <v>399</v>
      </c>
      <c r="GU51" t="s">
        <v>218</v>
      </c>
      <c r="GV51" t="s">
        <v>218</v>
      </c>
      <c r="GW51" t="s">
        <v>218</v>
      </c>
      <c r="GX51" t="s">
        <v>218</v>
      </c>
    </row>
    <row r="52" spans="1:206" ht="12.75">
      <c r="A52">
        <v>65692</v>
      </c>
      <c r="B52" t="s">
        <v>240</v>
      </c>
      <c r="C52" t="s">
        <v>400</v>
      </c>
      <c r="D52">
        <v>2</v>
      </c>
      <c r="E52">
        <v>28</v>
      </c>
      <c r="F52">
        <v>46562858</v>
      </c>
      <c r="G52">
        <v>1400</v>
      </c>
      <c r="H52" t="s">
        <v>319</v>
      </c>
      <c r="I52">
        <v>20080309</v>
      </c>
      <c r="J52" t="s">
        <v>401</v>
      </c>
      <c r="K52">
        <v>20090909</v>
      </c>
      <c r="L52" t="s">
        <v>273</v>
      </c>
      <c r="M52">
        <v>350</v>
      </c>
      <c r="N52">
        <v>3.33</v>
      </c>
      <c r="O52">
        <v>46.4</v>
      </c>
      <c r="P52">
        <v>118.8</v>
      </c>
      <c r="Q52">
        <v>3</v>
      </c>
      <c r="R52">
        <v>0.78</v>
      </c>
      <c r="S52">
        <v>1.4595</v>
      </c>
      <c r="T52">
        <v>1600</v>
      </c>
      <c r="U52">
        <v>20</v>
      </c>
      <c r="V52">
        <v>99</v>
      </c>
      <c r="W52">
        <v>39.9</v>
      </c>
      <c r="X52">
        <v>110</v>
      </c>
      <c r="Y52">
        <v>30</v>
      </c>
      <c r="Z52">
        <v>68</v>
      </c>
      <c r="AA52">
        <v>1.86</v>
      </c>
      <c r="AB52">
        <v>7</v>
      </c>
      <c r="AC52">
        <v>101.7</v>
      </c>
      <c r="AD52">
        <v>2602</v>
      </c>
      <c r="AE52">
        <v>16.1</v>
      </c>
      <c r="AF52">
        <v>97</v>
      </c>
      <c r="AG52">
        <v>39.8</v>
      </c>
      <c r="AH52">
        <v>110</v>
      </c>
      <c r="AI52">
        <v>28.9</v>
      </c>
      <c r="AJ52">
        <v>67.8</v>
      </c>
      <c r="AK52">
        <v>3.88</v>
      </c>
      <c r="AL52">
        <v>3.5</v>
      </c>
      <c r="AM52">
        <v>101.3</v>
      </c>
      <c r="AN52">
        <v>32094</v>
      </c>
      <c r="AO52">
        <v>421</v>
      </c>
      <c r="AP52">
        <v>206.4</v>
      </c>
      <c r="AQ52">
        <v>0.6</v>
      </c>
      <c r="AR52">
        <v>695.4</v>
      </c>
      <c r="AS52">
        <v>658.5</v>
      </c>
      <c r="AT52">
        <v>528.9</v>
      </c>
      <c r="AU52">
        <v>67.2</v>
      </c>
      <c r="AV52">
        <v>78.6</v>
      </c>
      <c r="AW52">
        <v>323.9</v>
      </c>
      <c r="AX52">
        <v>74.3</v>
      </c>
      <c r="AY52">
        <v>817</v>
      </c>
      <c r="AZ52">
        <v>303.6</v>
      </c>
      <c r="BA52">
        <v>1.4</v>
      </c>
      <c r="BB52">
        <v>637.4</v>
      </c>
      <c r="BC52">
        <v>628.3</v>
      </c>
      <c r="BD52">
        <v>464.7</v>
      </c>
      <c r="BE52">
        <v>74.6</v>
      </c>
      <c r="BF52">
        <v>115.7</v>
      </c>
      <c r="BG52">
        <v>382.1</v>
      </c>
      <c r="BH52">
        <v>59.3</v>
      </c>
      <c r="BI52">
        <v>63.6</v>
      </c>
      <c r="BJ52">
        <v>102.3</v>
      </c>
      <c r="BK52">
        <v>91.4</v>
      </c>
      <c r="BL52">
        <v>168.8</v>
      </c>
      <c r="BM52">
        <v>74.8</v>
      </c>
      <c r="BN52">
        <v>102.5</v>
      </c>
      <c r="BO52">
        <v>112.2</v>
      </c>
      <c r="BP52">
        <v>182.3</v>
      </c>
      <c r="BQ52">
        <v>82.3</v>
      </c>
      <c r="BR52">
        <v>137.7</v>
      </c>
      <c r="BS52">
        <v>97.8</v>
      </c>
      <c r="BT52">
        <v>140.1</v>
      </c>
      <c r="BU52" t="s">
        <v>217</v>
      </c>
      <c r="BV52" t="s">
        <v>217</v>
      </c>
      <c r="BW52">
        <v>112.98</v>
      </c>
      <c r="BX52">
        <v>112.98</v>
      </c>
      <c r="BY52">
        <v>118.8</v>
      </c>
      <c r="BZ52">
        <v>2.1</v>
      </c>
      <c r="CA52">
        <v>2.7</v>
      </c>
      <c r="CB52">
        <v>2.1</v>
      </c>
      <c r="CC52">
        <v>2.3</v>
      </c>
      <c r="CD52">
        <v>1.8</v>
      </c>
      <c r="CE52">
        <v>4.7</v>
      </c>
      <c r="CF52">
        <v>1.8</v>
      </c>
      <c r="CG52">
        <v>4.7</v>
      </c>
      <c r="CH52">
        <v>2.3</v>
      </c>
      <c r="CI52">
        <v>3.5</v>
      </c>
      <c r="CJ52">
        <v>1.8</v>
      </c>
      <c r="CK52">
        <v>3.1</v>
      </c>
      <c r="CL52" t="s">
        <v>218</v>
      </c>
      <c r="CM52" t="s">
        <v>218</v>
      </c>
      <c r="CN52">
        <v>2.74</v>
      </c>
      <c r="CO52">
        <v>2.74</v>
      </c>
      <c r="CP52">
        <v>3</v>
      </c>
      <c r="CQ52">
        <v>37</v>
      </c>
      <c r="CR52">
        <v>51.7</v>
      </c>
      <c r="CS52">
        <v>47</v>
      </c>
      <c r="CT52">
        <v>42</v>
      </c>
      <c r="CU52">
        <v>50.3</v>
      </c>
      <c r="CV52">
        <v>43</v>
      </c>
      <c r="CW52">
        <v>54.7</v>
      </c>
      <c r="CX52">
        <v>51</v>
      </c>
      <c r="CY52">
        <v>49.7</v>
      </c>
      <c r="CZ52">
        <v>42</v>
      </c>
      <c r="DA52">
        <v>44.3</v>
      </c>
      <c r="DB52">
        <v>44.7</v>
      </c>
      <c r="DC52" t="s">
        <v>219</v>
      </c>
      <c r="DD52" t="s">
        <v>219</v>
      </c>
      <c r="DE52">
        <v>46.4</v>
      </c>
      <c r="DF52">
        <v>46.4</v>
      </c>
      <c r="DG52">
        <v>14</v>
      </c>
      <c r="DH52">
        <v>16.79</v>
      </c>
      <c r="DI52">
        <v>17.32</v>
      </c>
      <c r="DJ52">
        <v>17.81</v>
      </c>
      <c r="DK52">
        <v>18.05</v>
      </c>
      <c r="DL52">
        <v>18.46</v>
      </c>
      <c r="DM52">
        <v>19.1</v>
      </c>
      <c r="DN52">
        <v>19.2</v>
      </c>
      <c r="DO52">
        <v>19.7</v>
      </c>
      <c r="DP52">
        <v>20.92</v>
      </c>
      <c r="DQ52">
        <v>0.2</v>
      </c>
      <c r="DR52">
        <v>1.3</v>
      </c>
      <c r="DS52">
        <v>2</v>
      </c>
      <c r="DT52">
        <v>2.7</v>
      </c>
      <c r="DU52">
        <v>3.1</v>
      </c>
      <c r="DV52">
        <v>3.3</v>
      </c>
      <c r="DW52">
        <v>3.7</v>
      </c>
      <c r="DX52">
        <v>4.2</v>
      </c>
      <c r="DY52">
        <v>4.6</v>
      </c>
      <c r="DZ52">
        <v>5.1</v>
      </c>
      <c r="EA52">
        <v>7</v>
      </c>
      <c r="EB52">
        <v>6.7</v>
      </c>
      <c r="EC52">
        <v>4.5</v>
      </c>
      <c r="ED52">
        <v>5.6</v>
      </c>
      <c r="EE52">
        <v>5.1</v>
      </c>
      <c r="EF52">
        <v>4.4</v>
      </c>
      <c r="EG52">
        <v>3.9</v>
      </c>
      <c r="EH52">
        <v>2.2</v>
      </c>
      <c r="EI52">
        <v>1.6</v>
      </c>
      <c r="EJ52">
        <v>1.5</v>
      </c>
      <c r="EK52">
        <v>1.7</v>
      </c>
      <c r="EL52">
        <v>2</v>
      </c>
      <c r="EM52">
        <v>1.9</v>
      </c>
      <c r="EN52">
        <v>1.9</v>
      </c>
      <c r="EO52">
        <v>1.9</v>
      </c>
      <c r="EP52">
        <v>2.3</v>
      </c>
      <c r="EQ52">
        <v>2.1</v>
      </c>
      <c r="ER52">
        <v>2.6</v>
      </c>
      <c r="ES52">
        <v>2.6</v>
      </c>
      <c r="ET52">
        <v>2.5</v>
      </c>
      <c r="EU52">
        <v>0</v>
      </c>
      <c r="EV52">
        <v>2</v>
      </c>
      <c r="EW52">
        <v>3</v>
      </c>
      <c r="EX52">
        <v>3</v>
      </c>
      <c r="EY52">
        <v>3</v>
      </c>
      <c r="EZ52">
        <v>4</v>
      </c>
      <c r="FA52">
        <v>5</v>
      </c>
      <c r="FB52">
        <v>5</v>
      </c>
      <c r="FC52">
        <v>6</v>
      </c>
      <c r="FD52">
        <v>7</v>
      </c>
      <c r="FE52">
        <v>2</v>
      </c>
      <c r="FF52">
        <v>27</v>
      </c>
      <c r="FG52">
        <v>40</v>
      </c>
      <c r="FH52">
        <v>43</v>
      </c>
      <c r="FI52">
        <v>49</v>
      </c>
      <c r="FJ52">
        <v>79</v>
      </c>
      <c r="FK52">
        <v>123</v>
      </c>
      <c r="FL52">
        <v>173</v>
      </c>
      <c r="FM52">
        <v>204</v>
      </c>
      <c r="FN52">
        <v>260</v>
      </c>
      <c r="FO52">
        <v>0</v>
      </c>
      <c r="FP52">
        <v>0</v>
      </c>
      <c r="FQ52">
        <v>0</v>
      </c>
      <c r="FR52">
        <v>0</v>
      </c>
      <c r="FS52">
        <v>1</v>
      </c>
      <c r="FT52">
        <v>0</v>
      </c>
      <c r="FU52">
        <v>0</v>
      </c>
      <c r="FV52">
        <v>0</v>
      </c>
      <c r="FW52">
        <v>2</v>
      </c>
      <c r="FX52">
        <v>4</v>
      </c>
      <c r="FY52">
        <v>0</v>
      </c>
      <c r="FZ52">
        <v>1</v>
      </c>
      <c r="GA52">
        <v>1</v>
      </c>
      <c r="GB52">
        <v>0</v>
      </c>
      <c r="GC52">
        <v>1</v>
      </c>
      <c r="GD52">
        <v>2</v>
      </c>
      <c r="GE52">
        <v>3</v>
      </c>
      <c r="GF52">
        <v>1</v>
      </c>
      <c r="GG52">
        <v>1</v>
      </c>
      <c r="GH52">
        <v>1</v>
      </c>
      <c r="GI52">
        <v>0</v>
      </c>
      <c r="GJ52">
        <v>0</v>
      </c>
      <c r="GK52">
        <v>1</v>
      </c>
      <c r="GL52">
        <v>1</v>
      </c>
      <c r="GM52">
        <v>0</v>
      </c>
      <c r="GN52">
        <v>2</v>
      </c>
      <c r="GO52">
        <v>2</v>
      </c>
      <c r="GP52">
        <v>3</v>
      </c>
      <c r="GQ52">
        <v>3</v>
      </c>
      <c r="GR52">
        <v>4</v>
      </c>
      <c r="GS52" t="s">
        <v>402</v>
      </c>
      <c r="GT52" t="s">
        <v>403</v>
      </c>
      <c r="GU52" t="s">
        <v>218</v>
      </c>
      <c r="GV52" t="s">
        <v>218</v>
      </c>
      <c r="GW52" t="s">
        <v>218</v>
      </c>
      <c r="GX52" t="s">
        <v>218</v>
      </c>
    </row>
    <row r="53" spans="1:206" ht="12.75">
      <c r="A53">
        <v>65293</v>
      </c>
      <c r="B53" t="s">
        <v>226</v>
      </c>
      <c r="C53">
        <v>831</v>
      </c>
      <c r="D53">
        <v>1</v>
      </c>
      <c r="E53" t="s">
        <v>227</v>
      </c>
      <c r="F53">
        <v>57337311</v>
      </c>
      <c r="G53">
        <v>2800</v>
      </c>
      <c r="H53" t="s">
        <v>356</v>
      </c>
      <c r="I53">
        <v>20080327</v>
      </c>
      <c r="J53" t="s">
        <v>404</v>
      </c>
      <c r="K53" t="s">
        <v>210</v>
      </c>
      <c r="L53" t="s">
        <v>211</v>
      </c>
      <c r="M53">
        <v>350</v>
      </c>
      <c r="N53">
        <v>3.84</v>
      </c>
      <c r="O53">
        <v>44</v>
      </c>
      <c r="P53">
        <v>87</v>
      </c>
      <c r="Q53">
        <v>1.9</v>
      </c>
      <c r="R53">
        <v>0.3</v>
      </c>
      <c r="S53">
        <v>-0.6892</v>
      </c>
      <c r="T53">
        <v>1600</v>
      </c>
      <c r="U53">
        <v>20</v>
      </c>
      <c r="V53">
        <v>99</v>
      </c>
      <c r="W53">
        <v>40</v>
      </c>
      <c r="X53">
        <v>110</v>
      </c>
      <c r="Y53">
        <v>28.4</v>
      </c>
      <c r="Z53">
        <v>68.4</v>
      </c>
      <c r="AA53">
        <v>1.32</v>
      </c>
      <c r="AB53">
        <v>6.7</v>
      </c>
      <c r="AC53">
        <v>103.3</v>
      </c>
      <c r="AD53">
        <v>2599</v>
      </c>
      <c r="AE53">
        <v>17.3</v>
      </c>
      <c r="AF53">
        <v>97.8</v>
      </c>
      <c r="AG53">
        <v>40</v>
      </c>
      <c r="AH53">
        <v>110.1</v>
      </c>
      <c r="AI53">
        <v>30.4</v>
      </c>
      <c r="AJ53">
        <v>68.8</v>
      </c>
      <c r="AK53">
        <v>2.27</v>
      </c>
      <c r="AL53">
        <v>-3.4</v>
      </c>
      <c r="AM53">
        <v>104.6</v>
      </c>
      <c r="AN53">
        <v>32141</v>
      </c>
      <c r="AO53">
        <v>419</v>
      </c>
      <c r="AP53">
        <v>81.7</v>
      </c>
      <c r="AQ53">
        <v>0.4</v>
      </c>
      <c r="AR53">
        <v>692.9</v>
      </c>
      <c r="AS53">
        <v>666.4</v>
      </c>
      <c r="AT53">
        <v>522.4</v>
      </c>
      <c r="AU53">
        <v>101.5</v>
      </c>
      <c r="AV53">
        <v>76.1</v>
      </c>
      <c r="AW53">
        <v>394.8</v>
      </c>
      <c r="AX53">
        <v>63</v>
      </c>
      <c r="AY53">
        <v>810</v>
      </c>
      <c r="AZ53">
        <v>203.6</v>
      </c>
      <c r="BA53">
        <v>1.1</v>
      </c>
      <c r="BB53">
        <v>633.8</v>
      </c>
      <c r="BC53">
        <v>69</v>
      </c>
      <c r="BD53">
        <v>448.5</v>
      </c>
      <c r="BE53">
        <v>99.5</v>
      </c>
      <c r="BF53">
        <v>100.1</v>
      </c>
      <c r="BG53">
        <v>506.3</v>
      </c>
      <c r="BH53">
        <v>36.4</v>
      </c>
      <c r="BI53">
        <v>53.8</v>
      </c>
      <c r="BJ53">
        <v>155.1</v>
      </c>
      <c r="BK53">
        <v>67.9</v>
      </c>
      <c r="BL53">
        <v>156.4</v>
      </c>
      <c r="BM53">
        <v>94.8</v>
      </c>
      <c r="BN53">
        <v>133</v>
      </c>
      <c r="BO53">
        <v>56.1</v>
      </c>
      <c r="BP53">
        <v>122.1</v>
      </c>
      <c r="BQ53">
        <v>41.5</v>
      </c>
      <c r="BR53">
        <v>181</v>
      </c>
      <c r="BS53">
        <v>53.1</v>
      </c>
      <c r="BT53">
        <v>98.3</v>
      </c>
      <c r="BU53" t="s">
        <v>217</v>
      </c>
      <c r="BV53" t="s">
        <v>217</v>
      </c>
      <c r="BW53">
        <v>101.09</v>
      </c>
      <c r="BX53">
        <v>101.09</v>
      </c>
      <c r="BY53">
        <v>87</v>
      </c>
      <c r="BZ53">
        <v>1.8</v>
      </c>
      <c r="CA53">
        <v>3.1</v>
      </c>
      <c r="CB53">
        <v>1.3</v>
      </c>
      <c r="CC53">
        <v>2.9</v>
      </c>
      <c r="CD53">
        <v>1.9</v>
      </c>
      <c r="CE53">
        <v>2.5</v>
      </c>
      <c r="CF53">
        <v>1.7</v>
      </c>
      <c r="CG53">
        <v>2.4</v>
      </c>
      <c r="CH53">
        <v>2.7</v>
      </c>
      <c r="CI53">
        <v>3.5</v>
      </c>
      <c r="CJ53">
        <v>2</v>
      </c>
      <c r="CK53">
        <v>2.2</v>
      </c>
      <c r="CL53" t="s">
        <v>218</v>
      </c>
      <c r="CM53" t="s">
        <v>218</v>
      </c>
      <c r="CN53">
        <v>2.33</v>
      </c>
      <c r="CO53">
        <v>2.33</v>
      </c>
      <c r="CP53">
        <v>1.9</v>
      </c>
      <c r="CQ53">
        <v>44.3</v>
      </c>
      <c r="CR53">
        <v>39</v>
      </c>
      <c r="CS53">
        <v>46</v>
      </c>
      <c r="CT53">
        <v>45</v>
      </c>
      <c r="CU53">
        <v>44</v>
      </c>
      <c r="CV53">
        <v>48.3</v>
      </c>
      <c r="CW53">
        <v>47.3</v>
      </c>
      <c r="CX53">
        <v>40</v>
      </c>
      <c r="CY53">
        <v>34.3</v>
      </c>
      <c r="CZ53">
        <v>44</v>
      </c>
      <c r="DA53">
        <v>60.7</v>
      </c>
      <c r="DB53">
        <v>34.7</v>
      </c>
      <c r="DC53" t="s">
        <v>219</v>
      </c>
      <c r="DD53" t="s">
        <v>219</v>
      </c>
      <c r="DE53">
        <v>44</v>
      </c>
      <c r="DF53">
        <v>44</v>
      </c>
      <c r="DG53">
        <v>14.91</v>
      </c>
      <c r="DH53">
        <v>16.32</v>
      </c>
      <c r="DI53">
        <v>16.9</v>
      </c>
      <c r="DJ53">
        <v>17.81</v>
      </c>
      <c r="DK53">
        <v>18.92</v>
      </c>
      <c r="DL53">
        <v>19.36</v>
      </c>
      <c r="DM53">
        <v>20.18</v>
      </c>
      <c r="DN53">
        <v>21.21</v>
      </c>
      <c r="DO53">
        <v>23.01</v>
      </c>
      <c r="DP53">
        <v>28.12</v>
      </c>
      <c r="DQ53">
        <v>0.1</v>
      </c>
      <c r="DR53">
        <v>0.8</v>
      </c>
      <c r="DS53">
        <v>1.5</v>
      </c>
      <c r="DT53">
        <v>2.3</v>
      </c>
      <c r="DU53">
        <v>3.3</v>
      </c>
      <c r="DV53">
        <v>3.9</v>
      </c>
      <c r="DW53">
        <v>4.6</v>
      </c>
      <c r="DX53">
        <v>5.3</v>
      </c>
      <c r="DY53">
        <v>5.9</v>
      </c>
      <c r="DZ53">
        <v>7</v>
      </c>
      <c r="EA53">
        <v>7.3</v>
      </c>
      <c r="EB53">
        <v>7.3</v>
      </c>
      <c r="EC53">
        <v>6.9</v>
      </c>
      <c r="ED53">
        <v>6.9</v>
      </c>
      <c r="EE53">
        <v>6.3</v>
      </c>
      <c r="EF53">
        <v>5.8</v>
      </c>
      <c r="EG53">
        <v>5.3</v>
      </c>
      <c r="EH53">
        <v>4.8</v>
      </c>
      <c r="EI53">
        <v>4.8</v>
      </c>
      <c r="EJ53">
        <v>3.8</v>
      </c>
      <c r="EK53">
        <v>1.55</v>
      </c>
      <c r="EL53">
        <v>1.67</v>
      </c>
      <c r="EM53">
        <v>1.95</v>
      </c>
      <c r="EN53">
        <v>2.04</v>
      </c>
      <c r="EO53">
        <v>2.41</v>
      </c>
      <c r="EP53">
        <v>2.49</v>
      </c>
      <c r="EQ53">
        <v>2.51</v>
      </c>
      <c r="ER53">
        <v>2.8</v>
      </c>
      <c r="ES53">
        <v>4.02</v>
      </c>
      <c r="ET53">
        <v>4.45</v>
      </c>
      <c r="EU53">
        <v>0</v>
      </c>
      <c r="EV53">
        <v>2</v>
      </c>
      <c r="EW53">
        <v>2</v>
      </c>
      <c r="EX53">
        <v>3</v>
      </c>
      <c r="EY53">
        <v>3</v>
      </c>
      <c r="EZ53">
        <v>4</v>
      </c>
      <c r="FA53">
        <v>4</v>
      </c>
      <c r="FB53">
        <v>5</v>
      </c>
      <c r="FC53">
        <v>7</v>
      </c>
      <c r="FD53">
        <v>8</v>
      </c>
      <c r="FE53">
        <v>1</v>
      </c>
      <c r="FF53">
        <v>24</v>
      </c>
      <c r="FG53">
        <v>37</v>
      </c>
      <c r="FH53">
        <v>46</v>
      </c>
      <c r="FI53">
        <v>50</v>
      </c>
      <c r="FJ53">
        <v>80</v>
      </c>
      <c r="FK53">
        <v>105</v>
      </c>
      <c r="FL53">
        <v>151</v>
      </c>
      <c r="FM53">
        <v>199</v>
      </c>
      <c r="FN53">
        <v>244</v>
      </c>
      <c r="FO53">
        <v>0</v>
      </c>
      <c r="FP53">
        <v>1</v>
      </c>
      <c r="FQ53">
        <v>1</v>
      </c>
      <c r="FR53">
        <v>0</v>
      </c>
      <c r="FS53">
        <v>0</v>
      </c>
      <c r="FT53">
        <v>1</v>
      </c>
      <c r="FU53">
        <v>0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0</v>
      </c>
      <c r="GJ53">
        <v>0</v>
      </c>
      <c r="GK53">
        <v>0</v>
      </c>
      <c r="GL53">
        <v>0</v>
      </c>
      <c r="GM53">
        <v>1</v>
      </c>
      <c r="GN53">
        <v>1</v>
      </c>
      <c r="GO53">
        <v>1</v>
      </c>
      <c r="GP53">
        <v>2</v>
      </c>
      <c r="GQ53">
        <v>2</v>
      </c>
      <c r="GR53">
        <v>3</v>
      </c>
      <c r="GS53" t="s">
        <v>405</v>
      </c>
      <c r="GT53" t="s">
        <v>406</v>
      </c>
      <c r="GU53" t="s">
        <v>407</v>
      </c>
      <c r="GV53" t="s">
        <v>408</v>
      </c>
      <c r="GW53" t="s">
        <v>409</v>
      </c>
      <c r="GX53" t="s">
        <v>218</v>
      </c>
    </row>
    <row r="54" spans="1:206" ht="12.75">
      <c r="A54">
        <v>55936</v>
      </c>
      <c r="B54" t="s">
        <v>206</v>
      </c>
      <c r="C54" t="s">
        <v>270</v>
      </c>
      <c r="D54">
        <v>4</v>
      </c>
      <c r="E54">
        <v>36</v>
      </c>
      <c r="F54">
        <v>57339279</v>
      </c>
      <c r="G54">
        <v>10918</v>
      </c>
      <c r="H54" t="s">
        <v>352</v>
      </c>
      <c r="I54">
        <v>20080718</v>
      </c>
      <c r="J54" t="s">
        <v>410</v>
      </c>
      <c r="K54" t="s">
        <v>210</v>
      </c>
      <c r="L54" t="s">
        <v>273</v>
      </c>
      <c r="M54">
        <v>350</v>
      </c>
      <c r="N54">
        <v>3.61</v>
      </c>
      <c r="O54">
        <v>56.2</v>
      </c>
      <c r="P54">
        <v>89.3</v>
      </c>
      <c r="Q54">
        <v>3.7</v>
      </c>
      <c r="R54">
        <v>2.74</v>
      </c>
      <c r="S54">
        <v>-0.5338</v>
      </c>
      <c r="T54">
        <v>1596</v>
      </c>
      <c r="U54">
        <v>20</v>
      </c>
      <c r="V54">
        <v>99</v>
      </c>
      <c r="W54">
        <v>40</v>
      </c>
      <c r="X54">
        <v>110</v>
      </c>
      <c r="Y54">
        <v>28.9</v>
      </c>
      <c r="Z54">
        <v>68.1</v>
      </c>
      <c r="AA54">
        <v>2</v>
      </c>
      <c r="AB54">
        <v>7</v>
      </c>
      <c r="AC54">
        <v>102</v>
      </c>
      <c r="AD54">
        <v>2595</v>
      </c>
      <c r="AE54">
        <v>22.2</v>
      </c>
      <c r="AF54">
        <v>97.9</v>
      </c>
      <c r="AG54">
        <v>39.9</v>
      </c>
      <c r="AH54">
        <v>110.1</v>
      </c>
      <c r="AI54">
        <v>29</v>
      </c>
      <c r="AJ54">
        <v>69.1</v>
      </c>
      <c r="AK54">
        <v>2.87</v>
      </c>
      <c r="AL54">
        <v>0.5</v>
      </c>
      <c r="AM54">
        <v>101.8</v>
      </c>
      <c r="AN54">
        <v>32136</v>
      </c>
      <c r="AO54">
        <v>424</v>
      </c>
      <c r="AP54">
        <v>206.3</v>
      </c>
      <c r="AQ54">
        <v>1.1</v>
      </c>
      <c r="AR54">
        <v>685</v>
      </c>
      <c r="AS54">
        <v>649</v>
      </c>
      <c r="AT54">
        <v>495</v>
      </c>
      <c r="AU54">
        <v>102.7</v>
      </c>
      <c r="AV54">
        <v>44.9</v>
      </c>
      <c r="AW54">
        <v>310.7</v>
      </c>
      <c r="AX54">
        <v>54.5</v>
      </c>
      <c r="AY54">
        <v>780</v>
      </c>
      <c r="AZ54">
        <v>305.9</v>
      </c>
      <c r="BA54">
        <v>1.9</v>
      </c>
      <c r="BB54">
        <v>598</v>
      </c>
      <c r="BC54">
        <v>587</v>
      </c>
      <c r="BD54">
        <v>429</v>
      </c>
      <c r="BE54">
        <v>100.2</v>
      </c>
      <c r="BF54">
        <v>73.8</v>
      </c>
      <c r="BG54">
        <v>394.1</v>
      </c>
      <c r="BH54">
        <v>31.8</v>
      </c>
      <c r="BI54">
        <v>55.1</v>
      </c>
      <c r="BJ54">
        <v>170.4</v>
      </c>
      <c r="BK54">
        <v>76.3</v>
      </c>
      <c r="BL54">
        <v>113.5</v>
      </c>
      <c r="BM54">
        <v>67.7</v>
      </c>
      <c r="BN54">
        <v>98.8</v>
      </c>
      <c r="BO54">
        <v>40.2</v>
      </c>
      <c r="BP54">
        <v>125.2</v>
      </c>
      <c r="BQ54">
        <v>59.9</v>
      </c>
      <c r="BR54">
        <v>119.5</v>
      </c>
      <c r="BS54">
        <v>65.1</v>
      </c>
      <c r="BT54">
        <v>141</v>
      </c>
      <c r="BU54" t="s">
        <v>342</v>
      </c>
      <c r="BV54" t="s">
        <v>342</v>
      </c>
      <c r="BW54">
        <v>94.39</v>
      </c>
      <c r="BX54">
        <v>94.39</v>
      </c>
      <c r="BY54">
        <v>89.3</v>
      </c>
      <c r="BZ54">
        <v>2.6</v>
      </c>
      <c r="CA54">
        <v>4.1</v>
      </c>
      <c r="CB54">
        <v>2.7</v>
      </c>
      <c r="CC54">
        <v>4.7</v>
      </c>
      <c r="CD54">
        <v>2.3</v>
      </c>
      <c r="CE54">
        <v>5.5</v>
      </c>
      <c r="CF54">
        <v>3.3</v>
      </c>
      <c r="CG54">
        <v>5.1</v>
      </c>
      <c r="CH54">
        <v>2.3</v>
      </c>
      <c r="CI54">
        <v>5.7</v>
      </c>
      <c r="CJ54">
        <v>2.9</v>
      </c>
      <c r="CK54">
        <v>4.5</v>
      </c>
      <c r="CL54" t="s">
        <v>343</v>
      </c>
      <c r="CM54" t="s">
        <v>343</v>
      </c>
      <c r="CN54">
        <v>3.8</v>
      </c>
      <c r="CO54">
        <v>3.8</v>
      </c>
      <c r="CP54">
        <v>3.7</v>
      </c>
      <c r="CQ54">
        <v>50</v>
      </c>
      <c r="CR54">
        <v>48.3</v>
      </c>
      <c r="CS54">
        <v>55</v>
      </c>
      <c r="CT54">
        <v>40.3</v>
      </c>
      <c r="CU54">
        <v>79.7</v>
      </c>
      <c r="CV54">
        <v>41</v>
      </c>
      <c r="CW54">
        <v>72</v>
      </c>
      <c r="CX54">
        <v>43</v>
      </c>
      <c r="CY54">
        <v>87</v>
      </c>
      <c r="CZ54">
        <v>45</v>
      </c>
      <c r="DA54">
        <v>67</v>
      </c>
      <c r="DB54">
        <v>46.3</v>
      </c>
      <c r="DC54" t="s">
        <v>219</v>
      </c>
      <c r="DD54" t="s">
        <v>219</v>
      </c>
      <c r="DE54">
        <v>56.2</v>
      </c>
      <c r="DF54">
        <v>56.2</v>
      </c>
      <c r="DG54">
        <v>14.92</v>
      </c>
      <c r="DH54">
        <v>16.39</v>
      </c>
      <c r="DI54">
        <v>16.94</v>
      </c>
      <c r="DJ54">
        <v>17.44</v>
      </c>
      <c r="DK54">
        <v>18.53</v>
      </c>
      <c r="DL54">
        <v>18.92</v>
      </c>
      <c r="DM54">
        <v>19.67</v>
      </c>
      <c r="DN54">
        <v>20.53</v>
      </c>
      <c r="DO54">
        <v>21.7</v>
      </c>
      <c r="DP54">
        <v>22.78</v>
      </c>
      <c r="DQ54">
        <v>0.2</v>
      </c>
      <c r="DR54">
        <v>1</v>
      </c>
      <c r="DS54">
        <v>1.6</v>
      </c>
      <c r="DT54">
        <v>2.3</v>
      </c>
      <c r="DU54">
        <v>3.3</v>
      </c>
      <c r="DV54">
        <v>3.7</v>
      </c>
      <c r="DW54">
        <v>4.2</v>
      </c>
      <c r="DX54">
        <v>4.9</v>
      </c>
      <c r="DY54">
        <v>5.5</v>
      </c>
      <c r="DZ54">
        <v>6</v>
      </c>
      <c r="EA54">
        <v>7.74</v>
      </c>
      <c r="EB54">
        <v>6.95</v>
      </c>
      <c r="EC54">
        <v>6.45</v>
      </c>
      <c r="ED54">
        <v>5.85</v>
      </c>
      <c r="EE54">
        <v>5.39</v>
      </c>
      <c r="EF54">
        <v>4.53</v>
      </c>
      <c r="EG54">
        <v>3.77</v>
      </c>
      <c r="EH54">
        <v>3.02</v>
      </c>
      <c r="EI54">
        <v>2.5</v>
      </c>
      <c r="EJ54">
        <v>2.07</v>
      </c>
      <c r="EK54">
        <v>1.11</v>
      </c>
      <c r="EL54">
        <v>1.66</v>
      </c>
      <c r="EM54">
        <v>1.63</v>
      </c>
      <c r="EN54">
        <v>1.73</v>
      </c>
      <c r="EO54">
        <v>1.67</v>
      </c>
      <c r="EP54">
        <v>1.81</v>
      </c>
      <c r="EQ54">
        <v>1.73</v>
      </c>
      <c r="ER54">
        <v>1.95</v>
      </c>
      <c r="ES54">
        <v>2.09</v>
      </c>
      <c r="ET54">
        <v>2.25</v>
      </c>
      <c r="EU54" t="s">
        <v>220</v>
      </c>
      <c r="EV54">
        <v>3</v>
      </c>
      <c r="EW54">
        <v>3</v>
      </c>
      <c r="EX54">
        <v>4</v>
      </c>
      <c r="EY54">
        <v>4</v>
      </c>
      <c r="EZ54">
        <v>5</v>
      </c>
      <c r="FA54">
        <v>7</v>
      </c>
      <c r="FB54">
        <v>8</v>
      </c>
      <c r="FC54">
        <v>9</v>
      </c>
      <c r="FD54">
        <v>10</v>
      </c>
      <c r="FE54">
        <v>1</v>
      </c>
      <c r="FF54">
        <v>36</v>
      </c>
      <c r="FG54">
        <v>48</v>
      </c>
      <c r="FH54">
        <v>56</v>
      </c>
      <c r="FI54">
        <v>60</v>
      </c>
      <c r="FJ54">
        <v>88</v>
      </c>
      <c r="FK54">
        <v>137</v>
      </c>
      <c r="FL54">
        <v>179</v>
      </c>
      <c r="FM54">
        <v>217</v>
      </c>
      <c r="FN54">
        <v>245</v>
      </c>
      <c r="FO54" t="s">
        <v>220</v>
      </c>
      <c r="FP54" t="s">
        <v>220</v>
      </c>
      <c r="FQ54">
        <v>1</v>
      </c>
      <c r="FR54" t="s">
        <v>220</v>
      </c>
      <c r="FS54" t="s">
        <v>220</v>
      </c>
      <c r="FT54" t="s">
        <v>220</v>
      </c>
      <c r="FU54" t="s">
        <v>220</v>
      </c>
      <c r="FV54" t="s">
        <v>220</v>
      </c>
      <c r="FW54">
        <v>1</v>
      </c>
      <c r="FX54">
        <v>2</v>
      </c>
      <c r="FY54" t="s">
        <v>220</v>
      </c>
      <c r="FZ54">
        <v>12</v>
      </c>
      <c r="GA54">
        <v>15</v>
      </c>
      <c r="GB54">
        <v>18</v>
      </c>
      <c r="GC54">
        <v>20</v>
      </c>
      <c r="GD54">
        <v>33</v>
      </c>
      <c r="GE54">
        <v>36</v>
      </c>
      <c r="GF54">
        <v>37</v>
      </c>
      <c r="GG54">
        <v>38</v>
      </c>
      <c r="GH54">
        <v>39</v>
      </c>
      <c r="GI54" t="s">
        <v>220</v>
      </c>
      <c r="GJ54">
        <v>1</v>
      </c>
      <c r="GK54">
        <v>1</v>
      </c>
      <c r="GL54">
        <v>2</v>
      </c>
      <c r="GM54">
        <v>2</v>
      </c>
      <c r="GN54">
        <v>3</v>
      </c>
      <c r="GO54">
        <v>4</v>
      </c>
      <c r="GP54">
        <v>4</v>
      </c>
      <c r="GQ54">
        <v>5</v>
      </c>
      <c r="GR54">
        <v>6</v>
      </c>
      <c r="GS54" t="s">
        <v>411</v>
      </c>
      <c r="GT54" t="s">
        <v>412</v>
      </c>
      <c r="GU54" t="s">
        <v>413</v>
      </c>
      <c r="GV54" t="s">
        <v>218</v>
      </c>
      <c r="GW54" t="s">
        <v>218</v>
      </c>
      <c r="GX54" t="s">
        <v>218</v>
      </c>
    </row>
    <row r="55" spans="1:206" ht="12.75">
      <c r="A55">
        <v>66031</v>
      </c>
      <c r="B55" t="s">
        <v>206</v>
      </c>
      <c r="C55" t="s">
        <v>400</v>
      </c>
      <c r="D55">
        <v>4</v>
      </c>
      <c r="E55">
        <v>37</v>
      </c>
      <c r="F55">
        <v>57339279</v>
      </c>
      <c r="G55">
        <v>11268</v>
      </c>
      <c r="H55" t="s">
        <v>319</v>
      </c>
      <c r="I55">
        <v>20080808</v>
      </c>
      <c r="J55" t="s">
        <v>414</v>
      </c>
      <c r="K55">
        <v>20100208</v>
      </c>
      <c r="L55" t="s">
        <v>273</v>
      </c>
      <c r="M55">
        <v>350</v>
      </c>
      <c r="N55">
        <v>3.63</v>
      </c>
      <c r="O55">
        <v>43</v>
      </c>
      <c r="P55">
        <v>102.2</v>
      </c>
      <c r="Q55">
        <v>3</v>
      </c>
      <c r="R55">
        <v>0.1</v>
      </c>
      <c r="S55">
        <v>0.3378</v>
      </c>
      <c r="T55">
        <v>1596</v>
      </c>
      <c r="U55">
        <v>20</v>
      </c>
      <c r="V55">
        <v>99</v>
      </c>
      <c r="W55">
        <v>40</v>
      </c>
      <c r="X55">
        <v>110</v>
      </c>
      <c r="Y55">
        <v>29</v>
      </c>
      <c r="Z55">
        <v>68</v>
      </c>
      <c r="AA55">
        <v>2</v>
      </c>
      <c r="AB55">
        <v>7</v>
      </c>
      <c r="AC55">
        <v>101.6</v>
      </c>
      <c r="AD55">
        <v>2595</v>
      </c>
      <c r="AE55">
        <v>22.4</v>
      </c>
      <c r="AF55">
        <v>97.5</v>
      </c>
      <c r="AG55">
        <v>39.9</v>
      </c>
      <c r="AH55">
        <v>110.1</v>
      </c>
      <c r="AI55">
        <v>29</v>
      </c>
      <c r="AJ55">
        <v>69.1</v>
      </c>
      <c r="AK55">
        <v>3.04</v>
      </c>
      <c r="AL55">
        <v>0.8</v>
      </c>
      <c r="AM55">
        <v>102.1</v>
      </c>
      <c r="AN55">
        <v>32136</v>
      </c>
      <c r="AO55">
        <v>415</v>
      </c>
      <c r="AP55">
        <v>208.4</v>
      </c>
      <c r="AQ55">
        <v>1.3</v>
      </c>
      <c r="AR55">
        <v>710</v>
      </c>
      <c r="AS55">
        <v>675</v>
      </c>
      <c r="AT55">
        <v>516</v>
      </c>
      <c r="AU55">
        <v>102.3</v>
      </c>
      <c r="AV55">
        <v>40.5</v>
      </c>
      <c r="AW55">
        <v>324.3</v>
      </c>
      <c r="AX55">
        <v>53.4</v>
      </c>
      <c r="AY55">
        <v>771</v>
      </c>
      <c r="AZ55">
        <v>304.1</v>
      </c>
      <c r="BA55">
        <v>1.9</v>
      </c>
      <c r="BB55">
        <v>596</v>
      </c>
      <c r="BC55">
        <v>589</v>
      </c>
      <c r="BD55">
        <v>430</v>
      </c>
      <c r="BE55">
        <v>100.1</v>
      </c>
      <c r="BF55">
        <v>66.5</v>
      </c>
      <c r="BG55">
        <v>401.5</v>
      </c>
      <c r="BH55">
        <v>28.9</v>
      </c>
      <c r="BI55">
        <v>68</v>
      </c>
      <c r="BJ55">
        <v>121.6</v>
      </c>
      <c r="BK55">
        <v>51.5</v>
      </c>
      <c r="BL55">
        <v>136.4</v>
      </c>
      <c r="BM55">
        <v>83.2</v>
      </c>
      <c r="BN55">
        <v>121.5</v>
      </c>
      <c r="BO55">
        <v>63.6</v>
      </c>
      <c r="BP55">
        <v>162.2</v>
      </c>
      <c r="BQ55">
        <v>95</v>
      </c>
      <c r="BR55">
        <v>165.6</v>
      </c>
      <c r="BS55">
        <v>104.6</v>
      </c>
      <c r="BT55">
        <v>123.3</v>
      </c>
      <c r="BU55" t="s">
        <v>342</v>
      </c>
      <c r="BV55" t="s">
        <v>342</v>
      </c>
      <c r="BW55">
        <v>108.04</v>
      </c>
      <c r="BX55">
        <v>108.04</v>
      </c>
      <c r="BY55">
        <v>102.2</v>
      </c>
      <c r="BZ55">
        <v>2.2</v>
      </c>
      <c r="CA55">
        <v>1.9</v>
      </c>
      <c r="CB55">
        <v>3.5</v>
      </c>
      <c r="CC55">
        <v>5.2</v>
      </c>
      <c r="CD55">
        <v>2.6</v>
      </c>
      <c r="CE55">
        <v>3.7</v>
      </c>
      <c r="CF55">
        <v>4.6</v>
      </c>
      <c r="CG55">
        <v>2.9</v>
      </c>
      <c r="CH55">
        <v>2.9</v>
      </c>
      <c r="CI55">
        <v>3</v>
      </c>
      <c r="CJ55">
        <v>2.6</v>
      </c>
      <c r="CK55">
        <v>2.8</v>
      </c>
      <c r="CL55" t="s">
        <v>343</v>
      </c>
      <c r="CM55" t="s">
        <v>343</v>
      </c>
      <c r="CN55">
        <v>3.16</v>
      </c>
      <c r="CO55">
        <v>3.16</v>
      </c>
      <c r="CP55">
        <v>3</v>
      </c>
      <c r="CQ55">
        <v>32.7</v>
      </c>
      <c r="CR55">
        <v>48.7</v>
      </c>
      <c r="CS55">
        <v>44.7</v>
      </c>
      <c r="CT55">
        <v>38.7</v>
      </c>
      <c r="CU55">
        <v>62.7</v>
      </c>
      <c r="CV55">
        <v>37.3</v>
      </c>
      <c r="CW55">
        <v>40.3</v>
      </c>
      <c r="CX55">
        <v>37.7</v>
      </c>
      <c r="CY55">
        <v>39</v>
      </c>
      <c r="CZ55">
        <v>45.3</v>
      </c>
      <c r="DA55">
        <v>49.3</v>
      </c>
      <c r="DB55">
        <v>40.3</v>
      </c>
      <c r="DC55" t="s">
        <v>219</v>
      </c>
      <c r="DD55" t="s">
        <v>219</v>
      </c>
      <c r="DE55">
        <v>43</v>
      </c>
      <c r="DF55">
        <v>43</v>
      </c>
      <c r="DG55">
        <v>14.63</v>
      </c>
      <c r="DH55">
        <v>17.32</v>
      </c>
      <c r="DI55">
        <v>18.18</v>
      </c>
      <c r="DJ55">
        <v>19.23</v>
      </c>
      <c r="DK55">
        <v>20.1</v>
      </c>
      <c r="DL55">
        <v>20.33</v>
      </c>
      <c r="DM55">
        <v>21.36</v>
      </c>
      <c r="DN55">
        <v>22.39</v>
      </c>
      <c r="DO55">
        <v>22.87</v>
      </c>
      <c r="DP55">
        <v>24.67</v>
      </c>
      <c r="DQ55">
        <v>0.3</v>
      </c>
      <c r="DR55">
        <v>1.1</v>
      </c>
      <c r="DS55">
        <v>2</v>
      </c>
      <c r="DT55">
        <v>2.7</v>
      </c>
      <c r="DU55">
        <v>3.4</v>
      </c>
      <c r="DV55">
        <v>3.7</v>
      </c>
      <c r="DW55">
        <v>4.3</v>
      </c>
      <c r="DX55">
        <v>4.8</v>
      </c>
      <c r="DY55">
        <v>5</v>
      </c>
      <c r="DZ55">
        <v>5.7</v>
      </c>
      <c r="EA55">
        <v>7.57</v>
      </c>
      <c r="EB55">
        <v>6.76</v>
      </c>
      <c r="EC55">
        <v>6.18</v>
      </c>
      <c r="ED55">
        <v>5.45</v>
      </c>
      <c r="EE55">
        <v>4.96</v>
      </c>
      <c r="EF55">
        <v>4.39</v>
      </c>
      <c r="EG55">
        <v>3.62</v>
      </c>
      <c r="EH55">
        <v>3.06</v>
      </c>
      <c r="EI55">
        <v>2.84</v>
      </c>
      <c r="EJ55">
        <v>2.35</v>
      </c>
      <c r="EK55">
        <v>1.21</v>
      </c>
      <c r="EL55">
        <v>1.55</v>
      </c>
      <c r="EM55">
        <v>1.42</v>
      </c>
      <c r="EN55">
        <v>1.62</v>
      </c>
      <c r="EO55">
        <v>1.48</v>
      </c>
      <c r="EP55">
        <v>1.62</v>
      </c>
      <c r="EQ55">
        <v>1.78</v>
      </c>
      <c r="ER55">
        <v>1.77</v>
      </c>
      <c r="ES55">
        <v>1.94</v>
      </c>
      <c r="ET55">
        <v>2.16</v>
      </c>
      <c r="EU55" t="s">
        <v>220</v>
      </c>
      <c r="EV55">
        <v>2</v>
      </c>
      <c r="EW55">
        <v>3</v>
      </c>
      <c r="EX55">
        <v>3</v>
      </c>
      <c r="EY55">
        <v>3</v>
      </c>
      <c r="EZ55">
        <v>4</v>
      </c>
      <c r="FA55">
        <v>5</v>
      </c>
      <c r="FB55">
        <v>6</v>
      </c>
      <c r="FC55">
        <v>7</v>
      </c>
      <c r="FD55">
        <v>8</v>
      </c>
      <c r="FE55">
        <v>2</v>
      </c>
      <c r="FF55">
        <v>27</v>
      </c>
      <c r="FG55">
        <v>40</v>
      </c>
      <c r="FH55">
        <v>45</v>
      </c>
      <c r="FI55">
        <v>48</v>
      </c>
      <c r="FJ55">
        <v>68</v>
      </c>
      <c r="FK55">
        <v>94</v>
      </c>
      <c r="FL55">
        <v>142</v>
      </c>
      <c r="FM55">
        <v>172</v>
      </c>
      <c r="FN55">
        <v>204</v>
      </c>
      <c r="FO55" t="s">
        <v>220</v>
      </c>
      <c r="FP55" t="s">
        <v>220</v>
      </c>
      <c r="FQ55">
        <v>2</v>
      </c>
      <c r="FR55" t="s">
        <v>220</v>
      </c>
      <c r="FS55" t="s">
        <v>220</v>
      </c>
      <c r="FT55">
        <v>2</v>
      </c>
      <c r="FU55" t="s">
        <v>220</v>
      </c>
      <c r="FV55" t="s">
        <v>220</v>
      </c>
      <c r="FW55" t="s">
        <v>220</v>
      </c>
      <c r="FX55">
        <v>1</v>
      </c>
      <c r="FY55" t="s">
        <v>220</v>
      </c>
      <c r="FZ55">
        <v>2</v>
      </c>
      <c r="GA55">
        <v>3</v>
      </c>
      <c r="GB55">
        <v>3</v>
      </c>
      <c r="GC55">
        <v>3</v>
      </c>
      <c r="GD55">
        <v>8</v>
      </c>
      <c r="GE55">
        <v>11</v>
      </c>
      <c r="GF55">
        <v>12</v>
      </c>
      <c r="GG55">
        <v>14</v>
      </c>
      <c r="GH55">
        <v>15</v>
      </c>
      <c r="GI55" t="s">
        <v>220</v>
      </c>
      <c r="GJ55" t="s">
        <v>220</v>
      </c>
      <c r="GK55" t="s">
        <v>220</v>
      </c>
      <c r="GL55" t="s">
        <v>220</v>
      </c>
      <c r="GM55" t="s">
        <v>220</v>
      </c>
      <c r="GN55">
        <v>1</v>
      </c>
      <c r="GO55">
        <v>2</v>
      </c>
      <c r="GP55">
        <v>2</v>
      </c>
      <c r="GQ55">
        <v>3</v>
      </c>
      <c r="GR55">
        <v>4</v>
      </c>
      <c r="GS55" t="s">
        <v>415</v>
      </c>
      <c r="GT55" t="s">
        <v>416</v>
      </c>
      <c r="GU55" t="s">
        <v>218</v>
      </c>
      <c r="GV55" t="s">
        <v>218</v>
      </c>
      <c r="GW55" t="s">
        <v>218</v>
      </c>
      <c r="GX55" t="s">
        <v>218</v>
      </c>
    </row>
    <row r="56" spans="1:206" ht="12.75">
      <c r="A56">
        <v>64356</v>
      </c>
      <c r="B56" t="s">
        <v>351</v>
      </c>
      <c r="C56" t="s">
        <v>400</v>
      </c>
      <c r="D56">
        <v>1</v>
      </c>
      <c r="E56">
        <v>16</v>
      </c>
      <c r="F56">
        <v>57281178</v>
      </c>
      <c r="G56">
        <v>3450</v>
      </c>
      <c r="H56" t="s">
        <v>352</v>
      </c>
      <c r="I56">
        <v>20081010</v>
      </c>
      <c r="J56" t="s">
        <v>417</v>
      </c>
      <c r="K56" t="s">
        <v>210</v>
      </c>
      <c r="L56" t="s">
        <v>273</v>
      </c>
      <c r="M56">
        <v>350</v>
      </c>
      <c r="N56">
        <v>3.36</v>
      </c>
      <c r="O56">
        <v>59.8</v>
      </c>
      <c r="P56">
        <v>129.2</v>
      </c>
      <c r="Q56">
        <v>3.2</v>
      </c>
      <c r="R56">
        <v>3.46</v>
      </c>
      <c r="S56">
        <v>2.1622</v>
      </c>
      <c r="T56">
        <v>1600</v>
      </c>
      <c r="U56">
        <v>19.9</v>
      </c>
      <c r="V56">
        <v>99</v>
      </c>
      <c r="W56">
        <v>40</v>
      </c>
      <c r="X56">
        <v>110</v>
      </c>
      <c r="Y56">
        <v>30</v>
      </c>
      <c r="Z56">
        <v>68</v>
      </c>
      <c r="AA56">
        <v>2</v>
      </c>
      <c r="AB56">
        <v>7</v>
      </c>
      <c r="AC56">
        <v>99.5</v>
      </c>
      <c r="AD56">
        <v>2599</v>
      </c>
      <c r="AE56">
        <v>28.7</v>
      </c>
      <c r="AF56">
        <v>97.8</v>
      </c>
      <c r="AG56">
        <v>39.9</v>
      </c>
      <c r="AH56">
        <v>110</v>
      </c>
      <c r="AI56">
        <v>28.2</v>
      </c>
      <c r="AJ56">
        <v>67.6</v>
      </c>
      <c r="AK56">
        <v>1.9</v>
      </c>
      <c r="AL56">
        <v>1.6</v>
      </c>
      <c r="AM56">
        <v>100.8</v>
      </c>
      <c r="AN56">
        <v>32208</v>
      </c>
      <c r="AO56">
        <v>440</v>
      </c>
      <c r="AP56">
        <v>96.3</v>
      </c>
      <c r="AQ56">
        <v>0.3</v>
      </c>
      <c r="AR56">
        <v>692.8</v>
      </c>
      <c r="AS56">
        <v>632.7</v>
      </c>
      <c r="AT56">
        <v>512</v>
      </c>
      <c r="AU56">
        <v>101.8</v>
      </c>
      <c r="AV56">
        <v>82.9</v>
      </c>
      <c r="AW56">
        <v>358.2</v>
      </c>
      <c r="AX56">
        <v>71.9</v>
      </c>
      <c r="AY56">
        <v>771</v>
      </c>
      <c r="AZ56">
        <v>208.7</v>
      </c>
      <c r="BA56">
        <v>1</v>
      </c>
      <c r="BB56">
        <v>610.2</v>
      </c>
      <c r="BC56">
        <v>602.4</v>
      </c>
      <c r="BD56">
        <v>435</v>
      </c>
      <c r="BE56">
        <v>98.8</v>
      </c>
      <c r="BF56">
        <v>123.3</v>
      </c>
      <c r="BG56">
        <v>420.5</v>
      </c>
      <c r="BH56">
        <v>60.6</v>
      </c>
      <c r="BI56">
        <v>102.5</v>
      </c>
      <c r="BJ56">
        <v>138.8</v>
      </c>
      <c r="BK56">
        <v>130.2</v>
      </c>
      <c r="BL56">
        <v>136.6</v>
      </c>
      <c r="BM56">
        <v>90.3</v>
      </c>
      <c r="BN56">
        <v>126</v>
      </c>
      <c r="BO56">
        <v>117.5</v>
      </c>
      <c r="BP56">
        <v>154.9</v>
      </c>
      <c r="BQ56">
        <v>127.9</v>
      </c>
      <c r="BR56">
        <v>145.5</v>
      </c>
      <c r="BS56">
        <v>91.9</v>
      </c>
      <c r="BT56">
        <v>131.6</v>
      </c>
      <c r="BU56" t="s">
        <v>217</v>
      </c>
      <c r="BV56" t="s">
        <v>217</v>
      </c>
      <c r="BW56">
        <v>124.48</v>
      </c>
      <c r="BX56">
        <v>124.48</v>
      </c>
      <c r="BY56">
        <v>129.2</v>
      </c>
      <c r="BZ56">
        <v>5.2</v>
      </c>
      <c r="CA56">
        <v>5.6</v>
      </c>
      <c r="CB56">
        <v>1.7</v>
      </c>
      <c r="CC56">
        <v>2.1</v>
      </c>
      <c r="CD56">
        <v>2.1</v>
      </c>
      <c r="CE56">
        <v>2.6</v>
      </c>
      <c r="CF56">
        <v>1.6</v>
      </c>
      <c r="CG56">
        <v>3.6</v>
      </c>
      <c r="CH56">
        <v>2.3</v>
      </c>
      <c r="CI56">
        <v>2.9</v>
      </c>
      <c r="CJ56">
        <v>3.1</v>
      </c>
      <c r="CK56">
        <v>3.1</v>
      </c>
      <c r="CL56" t="s">
        <v>218</v>
      </c>
      <c r="CM56" t="s">
        <v>218</v>
      </c>
      <c r="CN56">
        <v>3</v>
      </c>
      <c r="CO56">
        <v>3</v>
      </c>
      <c r="CP56">
        <v>3.2</v>
      </c>
      <c r="CQ56">
        <v>73.7</v>
      </c>
      <c r="CR56">
        <v>41.7</v>
      </c>
      <c r="CS56">
        <v>79.3</v>
      </c>
      <c r="CT56">
        <v>38</v>
      </c>
      <c r="CU56">
        <v>61.7</v>
      </c>
      <c r="CV56">
        <v>43.3</v>
      </c>
      <c r="CW56">
        <v>79.7</v>
      </c>
      <c r="CX56">
        <v>36.7</v>
      </c>
      <c r="CY56">
        <v>81.7</v>
      </c>
      <c r="CZ56">
        <v>40.7</v>
      </c>
      <c r="DA56">
        <v>78.3</v>
      </c>
      <c r="DB56">
        <v>46.7</v>
      </c>
      <c r="DC56">
        <v>3</v>
      </c>
      <c r="DD56" t="s">
        <v>219</v>
      </c>
      <c r="DE56">
        <v>58.4</v>
      </c>
      <c r="DF56">
        <v>59.8</v>
      </c>
      <c r="DG56">
        <v>14.91</v>
      </c>
      <c r="DH56">
        <v>17.48</v>
      </c>
      <c r="DI56">
        <v>18.82</v>
      </c>
      <c r="DJ56">
        <v>19.38</v>
      </c>
      <c r="DK56">
        <v>20.24</v>
      </c>
      <c r="DL56">
        <v>20.31</v>
      </c>
      <c r="DM56">
        <v>20.83</v>
      </c>
      <c r="DN56">
        <v>21.4</v>
      </c>
      <c r="DO56">
        <v>22.06</v>
      </c>
      <c r="DP56">
        <v>22.87</v>
      </c>
      <c r="DQ56">
        <v>0.1</v>
      </c>
      <c r="DR56">
        <v>1.1</v>
      </c>
      <c r="DS56">
        <v>1.9</v>
      </c>
      <c r="DT56">
        <v>2.8</v>
      </c>
      <c r="DU56">
        <v>3.4</v>
      </c>
      <c r="DV56">
        <v>3.5</v>
      </c>
      <c r="DW56">
        <v>3.9</v>
      </c>
      <c r="DX56">
        <v>4.2</v>
      </c>
      <c r="DY56">
        <v>4.5</v>
      </c>
      <c r="DZ56">
        <v>4.9</v>
      </c>
      <c r="EA56">
        <v>7.8</v>
      </c>
      <c r="EB56">
        <v>8.3</v>
      </c>
      <c r="EC56">
        <v>7.9</v>
      </c>
      <c r="ED56">
        <v>7.6</v>
      </c>
      <c r="EE56">
        <v>7.1</v>
      </c>
      <c r="EF56">
        <v>6.7</v>
      </c>
      <c r="EG56">
        <v>6.3</v>
      </c>
      <c r="EH56">
        <v>6</v>
      </c>
      <c r="EI56">
        <v>5.8</v>
      </c>
      <c r="EJ56">
        <v>5.6</v>
      </c>
      <c r="EK56">
        <v>1.76</v>
      </c>
      <c r="EL56">
        <v>1.5</v>
      </c>
      <c r="EM56">
        <v>1.5</v>
      </c>
      <c r="EN56">
        <v>1.7</v>
      </c>
      <c r="EO56">
        <v>1.8</v>
      </c>
      <c r="EP56">
        <v>2.1</v>
      </c>
      <c r="EQ56">
        <v>2.3</v>
      </c>
      <c r="ER56">
        <v>2.7</v>
      </c>
      <c r="ES56">
        <v>2.8</v>
      </c>
      <c r="ET56">
        <v>3</v>
      </c>
      <c r="EU56">
        <v>0</v>
      </c>
      <c r="EV56">
        <v>1</v>
      </c>
      <c r="EW56">
        <v>2</v>
      </c>
      <c r="EX56">
        <v>2</v>
      </c>
      <c r="EY56">
        <v>2</v>
      </c>
      <c r="EZ56">
        <v>2</v>
      </c>
      <c r="FA56">
        <v>2</v>
      </c>
      <c r="FB56">
        <v>3</v>
      </c>
      <c r="FC56">
        <v>4</v>
      </c>
      <c r="FD56">
        <v>5</v>
      </c>
      <c r="FE56">
        <v>2</v>
      </c>
      <c r="FF56">
        <v>24</v>
      </c>
      <c r="FG56">
        <v>35</v>
      </c>
      <c r="FH56">
        <v>42</v>
      </c>
      <c r="FI56">
        <v>46</v>
      </c>
      <c r="FJ56">
        <v>67</v>
      </c>
      <c r="FK56">
        <v>84</v>
      </c>
      <c r="FL56">
        <v>120</v>
      </c>
      <c r="FM56">
        <v>160</v>
      </c>
      <c r="FN56">
        <v>190</v>
      </c>
      <c r="FO56" t="s">
        <v>354</v>
      </c>
      <c r="FP56" t="s">
        <v>354</v>
      </c>
      <c r="FQ56" t="s">
        <v>354</v>
      </c>
      <c r="FR56" t="s">
        <v>354</v>
      </c>
      <c r="FS56" t="s">
        <v>354</v>
      </c>
      <c r="FT56" t="s">
        <v>354</v>
      </c>
      <c r="FU56" t="s">
        <v>354</v>
      </c>
      <c r="FV56" t="s">
        <v>354</v>
      </c>
      <c r="FW56" t="s">
        <v>354</v>
      </c>
      <c r="FX56" t="s">
        <v>354</v>
      </c>
      <c r="FY56" t="s">
        <v>354</v>
      </c>
      <c r="FZ56" t="s">
        <v>354</v>
      </c>
      <c r="GA56" t="s">
        <v>354</v>
      </c>
      <c r="GB56" t="s">
        <v>354</v>
      </c>
      <c r="GC56" t="s">
        <v>354</v>
      </c>
      <c r="GD56" t="s">
        <v>354</v>
      </c>
      <c r="GE56" t="s">
        <v>354</v>
      </c>
      <c r="GF56" t="s">
        <v>354</v>
      </c>
      <c r="GG56" t="s">
        <v>354</v>
      </c>
      <c r="GH56" t="s">
        <v>354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1</v>
      </c>
      <c r="GO56">
        <v>1</v>
      </c>
      <c r="GP56">
        <v>1</v>
      </c>
      <c r="GQ56">
        <v>2</v>
      </c>
      <c r="GR56">
        <v>2</v>
      </c>
      <c r="GS56" t="s">
        <v>418</v>
      </c>
      <c r="GT56">
        <v>296</v>
      </c>
      <c r="GU56" t="s">
        <v>413</v>
      </c>
      <c r="GV56" t="s">
        <v>419</v>
      </c>
      <c r="GW56" t="s">
        <v>218</v>
      </c>
      <c r="GX56" t="s">
        <v>218</v>
      </c>
    </row>
    <row r="57" spans="1:206" ht="12.75">
      <c r="A57">
        <v>65083</v>
      </c>
      <c r="B57" t="s">
        <v>226</v>
      </c>
      <c r="C57" t="s">
        <v>400</v>
      </c>
      <c r="D57">
        <v>1</v>
      </c>
      <c r="E57">
        <v>46</v>
      </c>
      <c r="F57">
        <v>57339278</v>
      </c>
      <c r="G57">
        <v>100</v>
      </c>
      <c r="H57" t="s">
        <v>319</v>
      </c>
      <c r="I57">
        <v>20090725</v>
      </c>
      <c r="J57" t="s">
        <v>420</v>
      </c>
      <c r="K57">
        <v>20110125</v>
      </c>
      <c r="L57" t="s">
        <v>273</v>
      </c>
      <c r="M57">
        <v>350</v>
      </c>
      <c r="N57">
        <v>3.57</v>
      </c>
      <c r="O57">
        <v>49.8</v>
      </c>
      <c r="P57">
        <v>124.2</v>
      </c>
      <c r="Q57">
        <v>2.3</v>
      </c>
      <c r="R57">
        <v>1.46</v>
      </c>
      <c r="S57">
        <v>1.8243</v>
      </c>
      <c r="T57">
        <v>1602</v>
      </c>
      <c r="U57">
        <v>20.1</v>
      </c>
      <c r="V57">
        <v>99</v>
      </c>
      <c r="W57">
        <v>40</v>
      </c>
      <c r="X57">
        <v>110</v>
      </c>
      <c r="Y57">
        <v>27</v>
      </c>
      <c r="Z57">
        <v>68</v>
      </c>
      <c r="AA57">
        <v>1.5</v>
      </c>
      <c r="AB57">
        <v>7</v>
      </c>
      <c r="AC57">
        <v>103.6</v>
      </c>
      <c r="AD57">
        <v>2599</v>
      </c>
      <c r="AE57">
        <v>22.2</v>
      </c>
      <c r="AF57">
        <v>97.6</v>
      </c>
      <c r="AG57">
        <v>39.9</v>
      </c>
      <c r="AH57">
        <v>110.2</v>
      </c>
      <c r="AI57">
        <v>26.6</v>
      </c>
      <c r="AJ57">
        <v>71.2</v>
      </c>
      <c r="AK57">
        <v>2.24</v>
      </c>
      <c r="AL57">
        <v>-3.8</v>
      </c>
      <c r="AM57">
        <v>103</v>
      </c>
      <c r="AN57">
        <v>32112</v>
      </c>
      <c r="AO57">
        <v>441</v>
      </c>
      <c r="AP57">
        <v>101.7</v>
      </c>
      <c r="AQ57">
        <v>0.4</v>
      </c>
      <c r="AR57">
        <v>672.8</v>
      </c>
      <c r="AS57">
        <v>200</v>
      </c>
      <c r="AT57">
        <v>495.7</v>
      </c>
      <c r="AU57">
        <v>102.2</v>
      </c>
      <c r="AV57">
        <v>-0.1</v>
      </c>
      <c r="AW57">
        <v>412.2</v>
      </c>
      <c r="AX57">
        <v>72.1</v>
      </c>
      <c r="AY57">
        <v>825</v>
      </c>
      <c r="AZ57">
        <v>204.6</v>
      </c>
      <c r="BA57">
        <v>1.1</v>
      </c>
      <c r="BB57">
        <v>619.2</v>
      </c>
      <c r="BC57">
        <v>81</v>
      </c>
      <c r="BD57">
        <v>449.3</v>
      </c>
      <c r="BE57">
        <v>99.5</v>
      </c>
      <c r="BF57">
        <v>-0.1</v>
      </c>
      <c r="BG57">
        <v>467.6</v>
      </c>
      <c r="BH57">
        <v>50.5</v>
      </c>
      <c r="BI57">
        <v>121.5</v>
      </c>
      <c r="BJ57">
        <v>149.7</v>
      </c>
      <c r="BK57">
        <v>105.4</v>
      </c>
      <c r="BL57">
        <v>103.3</v>
      </c>
      <c r="BM57">
        <v>83.2</v>
      </c>
      <c r="BN57">
        <v>136.1</v>
      </c>
      <c r="BO57">
        <v>110.8</v>
      </c>
      <c r="BP57">
        <v>169.6</v>
      </c>
      <c r="BQ57">
        <v>104.6</v>
      </c>
      <c r="BR57">
        <v>168.7</v>
      </c>
      <c r="BS57">
        <v>118.7</v>
      </c>
      <c r="BT57">
        <v>160.7</v>
      </c>
      <c r="BU57" t="s">
        <v>217</v>
      </c>
      <c r="BV57" t="s">
        <v>217</v>
      </c>
      <c r="BW57">
        <v>127.69</v>
      </c>
      <c r="BX57">
        <v>127.7</v>
      </c>
      <c r="BY57">
        <v>124.2</v>
      </c>
      <c r="BZ57">
        <v>0.9</v>
      </c>
      <c r="CA57">
        <v>2.4</v>
      </c>
      <c r="CB57">
        <v>3.3</v>
      </c>
      <c r="CC57">
        <v>3</v>
      </c>
      <c r="CD57">
        <v>2.3</v>
      </c>
      <c r="CE57">
        <v>2.3</v>
      </c>
      <c r="CF57">
        <v>0.7</v>
      </c>
      <c r="CG57">
        <v>3.7</v>
      </c>
      <c r="CH57">
        <v>2.9</v>
      </c>
      <c r="CI57">
        <v>1.7</v>
      </c>
      <c r="CJ57">
        <v>2.4</v>
      </c>
      <c r="CK57">
        <v>2.8</v>
      </c>
      <c r="CL57" t="s">
        <v>218</v>
      </c>
      <c r="CM57" t="s">
        <v>218</v>
      </c>
      <c r="CN57">
        <v>2.37</v>
      </c>
      <c r="CO57">
        <v>2.37</v>
      </c>
      <c r="CP57">
        <v>2.3</v>
      </c>
      <c r="CQ57">
        <v>47.7</v>
      </c>
      <c r="CR57">
        <v>50.7</v>
      </c>
      <c r="CS57">
        <v>77</v>
      </c>
      <c r="CT57">
        <v>29.7</v>
      </c>
      <c r="CU57">
        <v>52.3</v>
      </c>
      <c r="CV57">
        <v>41</v>
      </c>
      <c r="CW57">
        <v>49.3</v>
      </c>
      <c r="CX57">
        <v>42.3</v>
      </c>
      <c r="CY57">
        <v>55.3</v>
      </c>
      <c r="CZ57">
        <v>49</v>
      </c>
      <c r="DA57">
        <v>63.3</v>
      </c>
      <c r="DB57">
        <v>39.7</v>
      </c>
      <c r="DC57" t="s">
        <v>219</v>
      </c>
      <c r="DD57" t="s">
        <v>219</v>
      </c>
      <c r="DE57">
        <v>49.8</v>
      </c>
      <c r="DF57">
        <v>49.8</v>
      </c>
      <c r="DG57">
        <v>14.52</v>
      </c>
      <c r="DH57">
        <v>17.12</v>
      </c>
      <c r="DI57">
        <v>17.91</v>
      </c>
      <c r="DJ57">
        <v>18.64</v>
      </c>
      <c r="DK57">
        <v>19.31</v>
      </c>
      <c r="DL57">
        <v>19.62</v>
      </c>
      <c r="DM57">
        <v>20.17</v>
      </c>
      <c r="DN57">
        <v>20.71</v>
      </c>
      <c r="DO57">
        <v>22.24</v>
      </c>
      <c r="DP57">
        <v>22.04</v>
      </c>
      <c r="DQ57">
        <v>0.3</v>
      </c>
      <c r="DR57">
        <v>1.1</v>
      </c>
      <c r="DS57">
        <v>1.9</v>
      </c>
      <c r="DT57">
        <v>2.8</v>
      </c>
      <c r="DU57">
        <v>3.4</v>
      </c>
      <c r="DV57">
        <v>4.4</v>
      </c>
      <c r="DW57">
        <v>4</v>
      </c>
      <c r="DX57">
        <v>4.4</v>
      </c>
      <c r="DY57">
        <v>4.8</v>
      </c>
      <c r="DZ57">
        <v>5.3</v>
      </c>
      <c r="EA57">
        <v>8</v>
      </c>
      <c r="EB57">
        <v>7.7</v>
      </c>
      <c r="EC57">
        <v>7.3</v>
      </c>
      <c r="ED57">
        <v>6.7</v>
      </c>
      <c r="EE57">
        <v>6.3</v>
      </c>
      <c r="EF57">
        <v>6</v>
      </c>
      <c r="EG57">
        <v>5.4</v>
      </c>
      <c r="EH57">
        <v>4.8</v>
      </c>
      <c r="EI57">
        <v>4.4</v>
      </c>
      <c r="EJ57">
        <v>4.2</v>
      </c>
      <c r="EK57">
        <v>1.43</v>
      </c>
      <c r="EL57">
        <v>1.39</v>
      </c>
      <c r="EM57">
        <v>1.55</v>
      </c>
      <c r="EN57">
        <v>2.07</v>
      </c>
      <c r="EO57">
        <v>1.71</v>
      </c>
      <c r="EP57">
        <v>1.85</v>
      </c>
      <c r="EQ57">
        <v>2.54</v>
      </c>
      <c r="ER57">
        <v>2.33</v>
      </c>
      <c r="ES57">
        <v>2.7</v>
      </c>
      <c r="ET57">
        <v>2.64</v>
      </c>
      <c r="EU57">
        <v>0</v>
      </c>
      <c r="EV57">
        <v>2</v>
      </c>
      <c r="EW57">
        <v>3</v>
      </c>
      <c r="EX57">
        <v>3</v>
      </c>
      <c r="EY57">
        <v>4</v>
      </c>
      <c r="EZ57">
        <v>4</v>
      </c>
      <c r="FA57">
        <v>6</v>
      </c>
      <c r="FB57">
        <v>9</v>
      </c>
      <c r="FC57">
        <v>12</v>
      </c>
      <c r="FD57">
        <v>13</v>
      </c>
      <c r="FE57">
        <v>2</v>
      </c>
      <c r="FF57">
        <v>26</v>
      </c>
      <c r="FG57">
        <v>43</v>
      </c>
      <c r="FH57">
        <v>54</v>
      </c>
      <c r="FI57">
        <v>60</v>
      </c>
      <c r="FJ57">
        <v>90</v>
      </c>
      <c r="FK57">
        <v>136</v>
      </c>
      <c r="FL57">
        <v>202</v>
      </c>
      <c r="FM57">
        <v>246</v>
      </c>
      <c r="FN57">
        <v>287</v>
      </c>
      <c r="FO57">
        <v>0</v>
      </c>
      <c r="FP57">
        <v>0</v>
      </c>
      <c r="FQ57">
        <v>0</v>
      </c>
      <c r="FR57">
        <v>1</v>
      </c>
      <c r="FS57">
        <v>0</v>
      </c>
      <c r="FT57">
        <v>0</v>
      </c>
      <c r="FU57">
        <v>0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2</v>
      </c>
      <c r="GD57">
        <v>2</v>
      </c>
      <c r="GE57">
        <v>2</v>
      </c>
      <c r="GF57">
        <v>2</v>
      </c>
      <c r="GG57">
        <v>3</v>
      </c>
      <c r="GH57">
        <v>3</v>
      </c>
      <c r="GI57">
        <v>0</v>
      </c>
      <c r="GJ57">
        <v>0</v>
      </c>
      <c r="GK57">
        <v>1</v>
      </c>
      <c r="GL57">
        <v>1</v>
      </c>
      <c r="GM57">
        <v>1</v>
      </c>
      <c r="GN57">
        <v>2</v>
      </c>
      <c r="GO57">
        <v>3</v>
      </c>
      <c r="GP57">
        <v>3</v>
      </c>
      <c r="GQ57">
        <v>4</v>
      </c>
      <c r="GR57">
        <v>5</v>
      </c>
      <c r="GS57" t="s">
        <v>421</v>
      </c>
      <c r="GT57" t="s">
        <v>422</v>
      </c>
      <c r="GU57" t="s">
        <v>218</v>
      </c>
      <c r="GV57" t="s">
        <v>218</v>
      </c>
      <c r="GW57" t="s">
        <v>218</v>
      </c>
      <c r="GX57" t="s">
        <v>218</v>
      </c>
    </row>
    <row r="58" spans="1:206" ht="12.75">
      <c r="A58">
        <v>67869</v>
      </c>
      <c r="B58" t="s">
        <v>206</v>
      </c>
      <c r="C58" t="s">
        <v>400</v>
      </c>
      <c r="D58">
        <v>4</v>
      </c>
      <c r="E58">
        <v>49</v>
      </c>
      <c r="F58">
        <v>46615107</v>
      </c>
      <c r="G58">
        <v>1355</v>
      </c>
      <c r="H58" t="s">
        <v>352</v>
      </c>
      <c r="I58">
        <v>20091014</v>
      </c>
      <c r="J58" t="s">
        <v>423</v>
      </c>
      <c r="K58" t="s">
        <v>210</v>
      </c>
      <c r="L58" t="s">
        <v>273</v>
      </c>
      <c r="M58">
        <v>350</v>
      </c>
      <c r="N58">
        <v>3.49</v>
      </c>
      <c r="O58">
        <v>52.5</v>
      </c>
      <c r="P58">
        <v>146.1</v>
      </c>
      <c r="Q58">
        <v>2.8</v>
      </c>
      <c r="R58">
        <v>2</v>
      </c>
      <c r="S58">
        <v>3.3041</v>
      </c>
      <c r="T58">
        <v>1600</v>
      </c>
      <c r="U58">
        <v>20</v>
      </c>
      <c r="V58">
        <v>99</v>
      </c>
      <c r="W58">
        <v>40</v>
      </c>
      <c r="X58">
        <v>110</v>
      </c>
      <c r="Y58">
        <v>29</v>
      </c>
      <c r="Z58">
        <v>68</v>
      </c>
      <c r="AA58">
        <v>2</v>
      </c>
      <c r="AB58">
        <v>7.3</v>
      </c>
      <c r="AC58">
        <v>102.8</v>
      </c>
      <c r="AD58">
        <v>2610</v>
      </c>
      <c r="AE58">
        <v>29.8</v>
      </c>
      <c r="AF58">
        <v>98.4</v>
      </c>
      <c r="AG58">
        <v>39.9</v>
      </c>
      <c r="AH58">
        <v>110</v>
      </c>
      <c r="AI58">
        <v>25.1</v>
      </c>
      <c r="AJ58">
        <v>68.7</v>
      </c>
      <c r="AK58">
        <v>2.75</v>
      </c>
      <c r="AL58">
        <v>-1.3</v>
      </c>
      <c r="AM58">
        <v>102.7</v>
      </c>
      <c r="AN58">
        <v>32148</v>
      </c>
      <c r="AO58">
        <v>427</v>
      </c>
      <c r="AP58">
        <v>213.6</v>
      </c>
      <c r="AQ58">
        <v>1.1</v>
      </c>
      <c r="AR58">
        <v>690</v>
      </c>
      <c r="AS58">
        <v>662</v>
      </c>
      <c r="AT58">
        <v>510</v>
      </c>
      <c r="AU58">
        <v>101.5</v>
      </c>
      <c r="AV58">
        <v>52.9</v>
      </c>
      <c r="AW58">
        <v>302.6</v>
      </c>
      <c r="AX58">
        <v>57.7</v>
      </c>
      <c r="AY58">
        <v>794</v>
      </c>
      <c r="AZ58">
        <v>312.5</v>
      </c>
      <c r="BA58">
        <v>2</v>
      </c>
      <c r="BB58">
        <v>602</v>
      </c>
      <c r="BC58">
        <v>597</v>
      </c>
      <c r="BD58">
        <v>435</v>
      </c>
      <c r="BE58">
        <v>97.5</v>
      </c>
      <c r="BF58">
        <v>82.6</v>
      </c>
      <c r="BG58">
        <v>376.1</v>
      </c>
      <c r="BH58">
        <v>37</v>
      </c>
      <c r="BI58">
        <v>143.9</v>
      </c>
      <c r="BJ58">
        <v>195</v>
      </c>
      <c r="BK58">
        <v>145.6</v>
      </c>
      <c r="BL58">
        <v>161.4</v>
      </c>
      <c r="BM58">
        <v>128.4</v>
      </c>
      <c r="BN58">
        <v>185.2</v>
      </c>
      <c r="BO58">
        <v>123.2</v>
      </c>
      <c r="BP58">
        <v>212.3</v>
      </c>
      <c r="BQ58">
        <v>127.4</v>
      </c>
      <c r="BR58">
        <v>134.7</v>
      </c>
      <c r="BS58">
        <v>81.4</v>
      </c>
      <c r="BT58">
        <v>119.9</v>
      </c>
      <c r="BU58" t="s">
        <v>342</v>
      </c>
      <c r="BV58" t="s">
        <v>342</v>
      </c>
      <c r="BW58">
        <v>146.53</v>
      </c>
      <c r="BX58">
        <v>146.53</v>
      </c>
      <c r="BY58">
        <v>146.1</v>
      </c>
      <c r="BZ58">
        <v>5.4</v>
      </c>
      <c r="CA58">
        <v>1.9</v>
      </c>
      <c r="CB58">
        <v>2.7</v>
      </c>
      <c r="CC58">
        <v>2.6</v>
      </c>
      <c r="CD58">
        <v>1.8</v>
      </c>
      <c r="CE58">
        <v>2.2</v>
      </c>
      <c r="CF58">
        <v>1.6</v>
      </c>
      <c r="CG58">
        <v>3.2</v>
      </c>
      <c r="CH58">
        <v>3.4</v>
      </c>
      <c r="CI58">
        <v>2.1</v>
      </c>
      <c r="CJ58">
        <v>4</v>
      </c>
      <c r="CK58">
        <v>2.2</v>
      </c>
      <c r="CL58" t="s">
        <v>343</v>
      </c>
      <c r="CM58" t="s">
        <v>343</v>
      </c>
      <c r="CN58">
        <v>2.76</v>
      </c>
      <c r="CO58">
        <v>2.76</v>
      </c>
      <c r="CP58">
        <v>2.8</v>
      </c>
      <c r="CQ58">
        <v>60.3</v>
      </c>
      <c r="CR58">
        <v>51.3</v>
      </c>
      <c r="CS58">
        <v>64</v>
      </c>
      <c r="CT58">
        <v>45.7</v>
      </c>
      <c r="CU58">
        <v>54.3</v>
      </c>
      <c r="CV58">
        <v>43.3</v>
      </c>
      <c r="CW58">
        <v>60.7</v>
      </c>
      <c r="CX58">
        <v>46.3</v>
      </c>
      <c r="CY58">
        <v>63</v>
      </c>
      <c r="CZ58">
        <v>47.7</v>
      </c>
      <c r="DA58">
        <v>47.7</v>
      </c>
      <c r="DB58">
        <v>46</v>
      </c>
      <c r="DC58" t="s">
        <v>219</v>
      </c>
      <c r="DD58" t="s">
        <v>219</v>
      </c>
      <c r="DE58">
        <v>52.5</v>
      </c>
      <c r="DF58">
        <v>52.5</v>
      </c>
      <c r="DG58">
        <v>14.7</v>
      </c>
      <c r="DH58">
        <v>17.27</v>
      </c>
      <c r="DI58">
        <v>17.98</v>
      </c>
      <c r="DJ58">
        <v>18.39</v>
      </c>
      <c r="DK58">
        <v>18.76</v>
      </c>
      <c r="DL58">
        <v>18.94</v>
      </c>
      <c r="DM58">
        <v>19.49</v>
      </c>
      <c r="DN58">
        <v>20.12</v>
      </c>
      <c r="DO58">
        <v>20.56</v>
      </c>
      <c r="DP58" t="s">
        <v>250</v>
      </c>
      <c r="DQ58">
        <v>0.3</v>
      </c>
      <c r="DR58">
        <v>1.4</v>
      </c>
      <c r="DS58">
        <v>2.4</v>
      </c>
      <c r="DT58">
        <v>2.7</v>
      </c>
      <c r="DU58">
        <v>3.2</v>
      </c>
      <c r="DV58">
        <v>3.4</v>
      </c>
      <c r="DW58">
        <v>3.9</v>
      </c>
      <c r="DX58">
        <v>4.3</v>
      </c>
      <c r="DY58">
        <v>4.8</v>
      </c>
      <c r="DZ58">
        <v>5.3</v>
      </c>
      <c r="EA58">
        <v>7.54</v>
      </c>
      <c r="EB58">
        <v>6.68</v>
      </c>
      <c r="EC58">
        <v>5.62</v>
      </c>
      <c r="ED58">
        <v>5.23</v>
      </c>
      <c r="EE58">
        <v>4.71</v>
      </c>
      <c r="EF58">
        <v>4.03</v>
      </c>
      <c r="EG58">
        <v>3.34</v>
      </c>
      <c r="EH58">
        <v>2.89</v>
      </c>
      <c r="EI58">
        <v>2.38</v>
      </c>
      <c r="EJ58" t="s">
        <v>250</v>
      </c>
      <c r="EK58">
        <v>1.27</v>
      </c>
      <c r="EL58">
        <v>1.74</v>
      </c>
      <c r="EM58">
        <v>1.66</v>
      </c>
      <c r="EN58">
        <v>1.49</v>
      </c>
      <c r="EO58">
        <v>1.5</v>
      </c>
      <c r="EP58">
        <v>1.45</v>
      </c>
      <c r="EQ58">
        <v>1.67</v>
      </c>
      <c r="ER58">
        <v>1.73</v>
      </c>
      <c r="ES58">
        <v>1.9</v>
      </c>
      <c r="ET58" t="s">
        <v>250</v>
      </c>
      <c r="EU58" t="s">
        <v>220</v>
      </c>
      <c r="EV58">
        <v>2</v>
      </c>
      <c r="EW58">
        <v>3</v>
      </c>
      <c r="EX58">
        <v>2</v>
      </c>
      <c r="EY58">
        <v>2</v>
      </c>
      <c r="EZ58">
        <v>3</v>
      </c>
      <c r="FA58">
        <v>4</v>
      </c>
      <c r="FB58">
        <v>5</v>
      </c>
      <c r="FC58">
        <v>7</v>
      </c>
      <c r="FD58" t="s">
        <v>253</v>
      </c>
      <c r="FE58">
        <v>2</v>
      </c>
      <c r="FF58">
        <v>31</v>
      </c>
      <c r="FG58">
        <v>44</v>
      </c>
      <c r="FH58">
        <v>51</v>
      </c>
      <c r="FI58">
        <v>54</v>
      </c>
      <c r="FJ58">
        <v>90</v>
      </c>
      <c r="FK58">
        <v>150</v>
      </c>
      <c r="FL58">
        <v>186</v>
      </c>
      <c r="FM58">
        <v>223</v>
      </c>
      <c r="FN58" t="s">
        <v>253</v>
      </c>
      <c r="FO58" t="s">
        <v>220</v>
      </c>
      <c r="FP58" t="s">
        <v>220</v>
      </c>
      <c r="FQ58">
        <v>2</v>
      </c>
      <c r="FR58" t="s">
        <v>220</v>
      </c>
      <c r="FS58" t="s">
        <v>220</v>
      </c>
      <c r="FT58" t="s">
        <v>220</v>
      </c>
      <c r="FU58" t="s">
        <v>220</v>
      </c>
      <c r="FV58" t="s">
        <v>220</v>
      </c>
      <c r="FW58" t="s">
        <v>220</v>
      </c>
      <c r="FX58" t="s">
        <v>253</v>
      </c>
      <c r="FY58" t="s">
        <v>220</v>
      </c>
      <c r="FZ58" t="s">
        <v>220</v>
      </c>
      <c r="GA58" t="s">
        <v>220</v>
      </c>
      <c r="GB58" t="s">
        <v>220</v>
      </c>
      <c r="GC58">
        <v>1</v>
      </c>
      <c r="GD58">
        <v>1</v>
      </c>
      <c r="GE58">
        <v>2</v>
      </c>
      <c r="GF58">
        <v>2</v>
      </c>
      <c r="GG58">
        <v>2</v>
      </c>
      <c r="GH58" t="s">
        <v>253</v>
      </c>
      <c r="GI58" t="s">
        <v>220</v>
      </c>
      <c r="GJ58" t="s">
        <v>220</v>
      </c>
      <c r="GK58" t="s">
        <v>220</v>
      </c>
      <c r="GL58" t="s">
        <v>220</v>
      </c>
      <c r="GM58" t="s">
        <v>220</v>
      </c>
      <c r="GN58">
        <v>1</v>
      </c>
      <c r="GO58">
        <v>2</v>
      </c>
      <c r="GP58">
        <v>2</v>
      </c>
      <c r="GQ58">
        <v>3</v>
      </c>
      <c r="GR58" t="s">
        <v>253</v>
      </c>
      <c r="GS58" t="s">
        <v>424</v>
      </c>
      <c r="GT58" t="s">
        <v>425</v>
      </c>
      <c r="GU58" t="s">
        <v>413</v>
      </c>
      <c r="GV58" t="s">
        <v>419</v>
      </c>
      <c r="GW58" t="s">
        <v>218</v>
      </c>
      <c r="GX58" t="s">
        <v>218</v>
      </c>
    </row>
    <row r="59" spans="1:206" ht="12.75">
      <c r="A59">
        <v>67868</v>
      </c>
      <c r="B59" t="s">
        <v>206</v>
      </c>
      <c r="C59" t="s">
        <v>400</v>
      </c>
      <c r="D59">
        <v>1</v>
      </c>
      <c r="E59">
        <v>36</v>
      </c>
      <c r="F59">
        <v>46562862</v>
      </c>
      <c r="G59">
        <v>850</v>
      </c>
      <c r="H59" t="s">
        <v>319</v>
      </c>
      <c r="I59">
        <v>20091015</v>
      </c>
      <c r="J59" t="s">
        <v>426</v>
      </c>
      <c r="K59">
        <v>20101015</v>
      </c>
      <c r="L59" t="s">
        <v>273</v>
      </c>
      <c r="M59">
        <v>350</v>
      </c>
      <c r="N59">
        <v>3.21</v>
      </c>
      <c r="O59">
        <v>41.4</v>
      </c>
      <c r="P59">
        <v>73</v>
      </c>
      <c r="Q59">
        <v>2.7</v>
      </c>
      <c r="R59">
        <v>-0.22</v>
      </c>
      <c r="S59">
        <v>-1.6351</v>
      </c>
      <c r="T59">
        <v>1599</v>
      </c>
      <c r="U59">
        <v>20</v>
      </c>
      <c r="V59">
        <v>99</v>
      </c>
      <c r="W59">
        <v>40</v>
      </c>
      <c r="X59">
        <v>110</v>
      </c>
      <c r="Y59">
        <v>29</v>
      </c>
      <c r="Z59">
        <v>68</v>
      </c>
      <c r="AA59">
        <v>2</v>
      </c>
      <c r="AB59">
        <v>7.2</v>
      </c>
      <c r="AC59">
        <v>100.7</v>
      </c>
      <c r="AD59">
        <v>2594</v>
      </c>
      <c r="AE59">
        <v>14.8</v>
      </c>
      <c r="AF59">
        <v>99</v>
      </c>
      <c r="AG59">
        <v>39.9</v>
      </c>
      <c r="AH59">
        <v>110</v>
      </c>
      <c r="AI59">
        <v>27.8</v>
      </c>
      <c r="AJ59">
        <v>67.2</v>
      </c>
      <c r="AK59">
        <v>2.28</v>
      </c>
      <c r="AL59">
        <v>-3.3</v>
      </c>
      <c r="AM59">
        <v>100.8</v>
      </c>
      <c r="AN59">
        <v>32148</v>
      </c>
      <c r="AO59">
        <v>428</v>
      </c>
      <c r="AP59">
        <v>209.5</v>
      </c>
      <c r="AQ59">
        <v>0.7</v>
      </c>
      <c r="AR59">
        <v>679</v>
      </c>
      <c r="AS59">
        <v>658</v>
      </c>
      <c r="AT59">
        <v>499</v>
      </c>
      <c r="AU59">
        <v>101.6</v>
      </c>
      <c r="AV59">
        <v>63.7</v>
      </c>
      <c r="AW59">
        <v>301.4</v>
      </c>
      <c r="AX59">
        <v>55.6</v>
      </c>
      <c r="AY59">
        <v>820</v>
      </c>
      <c r="AZ59">
        <v>312.2</v>
      </c>
      <c r="BA59">
        <v>1.3</v>
      </c>
      <c r="BB59">
        <v>576</v>
      </c>
      <c r="BC59">
        <v>567</v>
      </c>
      <c r="BD59">
        <v>419</v>
      </c>
      <c r="BE59">
        <v>95.8</v>
      </c>
      <c r="BF59">
        <v>99.5</v>
      </c>
      <c r="BG59">
        <v>371.5</v>
      </c>
      <c r="BH59">
        <v>30.7</v>
      </c>
      <c r="BI59">
        <v>49.6</v>
      </c>
      <c r="BJ59">
        <v>111.6</v>
      </c>
      <c r="BK59">
        <v>48.8</v>
      </c>
      <c r="BL59">
        <v>61.6</v>
      </c>
      <c r="BM59">
        <v>44.6</v>
      </c>
      <c r="BN59">
        <v>64.1</v>
      </c>
      <c r="BO59">
        <v>55.2</v>
      </c>
      <c r="BP59">
        <v>98.2</v>
      </c>
      <c r="BQ59">
        <v>41.4</v>
      </c>
      <c r="BR59">
        <v>78.1</v>
      </c>
      <c r="BS59">
        <v>91.9</v>
      </c>
      <c r="BT59">
        <v>48.9</v>
      </c>
      <c r="BU59" t="s">
        <v>427</v>
      </c>
      <c r="BV59" t="s">
        <v>342</v>
      </c>
      <c r="BW59">
        <v>66.16</v>
      </c>
      <c r="BX59">
        <v>62.5</v>
      </c>
      <c r="BY59">
        <v>73</v>
      </c>
      <c r="BZ59">
        <v>4</v>
      </c>
      <c r="CA59">
        <v>1.8</v>
      </c>
      <c r="CB59">
        <v>1.6</v>
      </c>
      <c r="CC59">
        <v>1.8</v>
      </c>
      <c r="CD59">
        <v>2.4</v>
      </c>
      <c r="CE59">
        <v>2.9</v>
      </c>
      <c r="CF59">
        <v>1.7</v>
      </c>
      <c r="CG59">
        <v>3.4</v>
      </c>
      <c r="CH59">
        <v>1.7</v>
      </c>
      <c r="CI59">
        <v>3.1</v>
      </c>
      <c r="CJ59">
        <v>1.5</v>
      </c>
      <c r="CK59">
        <v>4.4</v>
      </c>
      <c r="CL59" t="s">
        <v>259</v>
      </c>
      <c r="CM59" t="s">
        <v>343</v>
      </c>
      <c r="CN59">
        <v>2.52</v>
      </c>
      <c r="CO59">
        <v>2.34</v>
      </c>
      <c r="CP59">
        <v>2.7</v>
      </c>
      <c r="CQ59">
        <v>48.7</v>
      </c>
      <c r="CR59">
        <v>35.3</v>
      </c>
      <c r="CS59">
        <v>47.7</v>
      </c>
      <c r="CT59">
        <v>27.3</v>
      </c>
      <c r="CU59">
        <v>49.7</v>
      </c>
      <c r="CV59">
        <v>29.7</v>
      </c>
      <c r="CW59">
        <v>47.3</v>
      </c>
      <c r="CX59">
        <v>46.3</v>
      </c>
      <c r="CY59">
        <v>43.3</v>
      </c>
      <c r="CZ59">
        <v>33.3</v>
      </c>
      <c r="DA59">
        <v>56</v>
      </c>
      <c r="DB59">
        <v>32.3</v>
      </c>
      <c r="DC59" t="s">
        <v>219</v>
      </c>
      <c r="DD59" t="s">
        <v>219</v>
      </c>
      <c r="DE59">
        <v>41.4</v>
      </c>
      <c r="DF59">
        <v>41.4</v>
      </c>
      <c r="DG59">
        <v>14.66</v>
      </c>
      <c r="DH59">
        <v>16.92</v>
      </c>
      <c r="DI59">
        <v>17.73</v>
      </c>
      <c r="DJ59">
        <v>18.17</v>
      </c>
      <c r="DK59">
        <v>18.99</v>
      </c>
      <c r="DL59">
        <v>18.98</v>
      </c>
      <c r="DM59">
        <v>19.28</v>
      </c>
      <c r="DN59">
        <v>19.65</v>
      </c>
      <c r="DO59">
        <v>20.02</v>
      </c>
      <c r="DP59">
        <v>20.33</v>
      </c>
      <c r="DQ59">
        <v>0.2</v>
      </c>
      <c r="DR59">
        <v>1.1</v>
      </c>
      <c r="DS59">
        <v>1.8</v>
      </c>
      <c r="DT59">
        <v>2.4</v>
      </c>
      <c r="DU59">
        <v>3.3</v>
      </c>
      <c r="DV59">
        <v>3.5</v>
      </c>
      <c r="DW59">
        <v>3.7</v>
      </c>
      <c r="DX59">
        <v>4.1</v>
      </c>
      <c r="DY59">
        <v>4.3</v>
      </c>
      <c r="DZ59">
        <v>4.7</v>
      </c>
      <c r="EA59">
        <v>7.56</v>
      </c>
      <c r="EB59">
        <v>6.94</v>
      </c>
      <c r="EC59">
        <v>6.63</v>
      </c>
      <c r="ED59">
        <v>6.21</v>
      </c>
      <c r="EE59">
        <v>5.51</v>
      </c>
      <c r="EF59">
        <v>4.83</v>
      </c>
      <c r="EG59">
        <v>4.44</v>
      </c>
      <c r="EH59">
        <v>4</v>
      </c>
      <c r="EI59">
        <v>3.67</v>
      </c>
      <c r="EJ59" t="s">
        <v>250</v>
      </c>
      <c r="EK59">
        <v>1.22</v>
      </c>
      <c r="EL59">
        <v>1.59</v>
      </c>
      <c r="EM59">
        <v>1.9</v>
      </c>
      <c r="EN59">
        <v>1.7</v>
      </c>
      <c r="EO59">
        <v>1.65</v>
      </c>
      <c r="EP59">
        <v>1.63</v>
      </c>
      <c r="EQ59">
        <v>1.62</v>
      </c>
      <c r="ER59">
        <v>1.57</v>
      </c>
      <c r="ES59">
        <v>1.54</v>
      </c>
      <c r="ET59">
        <v>1.72</v>
      </c>
      <c r="EU59" t="s">
        <v>220</v>
      </c>
      <c r="EV59">
        <v>2</v>
      </c>
      <c r="EW59">
        <v>3</v>
      </c>
      <c r="EX59">
        <v>3</v>
      </c>
      <c r="EY59">
        <v>3</v>
      </c>
      <c r="EZ59">
        <v>4</v>
      </c>
      <c r="FA59">
        <v>4</v>
      </c>
      <c r="FB59">
        <v>5</v>
      </c>
      <c r="FC59">
        <v>6</v>
      </c>
      <c r="FD59">
        <v>7</v>
      </c>
      <c r="FE59">
        <v>2</v>
      </c>
      <c r="FF59">
        <v>27</v>
      </c>
      <c r="FG59">
        <v>39</v>
      </c>
      <c r="FH59">
        <v>45</v>
      </c>
      <c r="FI59">
        <v>49</v>
      </c>
      <c r="FJ59">
        <v>76</v>
      </c>
      <c r="FK59">
        <v>93</v>
      </c>
      <c r="FL59">
        <v>113</v>
      </c>
      <c r="FM59">
        <v>159</v>
      </c>
      <c r="FN59">
        <v>200</v>
      </c>
      <c r="FO59" t="s">
        <v>220</v>
      </c>
      <c r="FP59">
        <v>2</v>
      </c>
      <c r="FQ59" t="s">
        <v>220</v>
      </c>
      <c r="FR59" t="s">
        <v>220</v>
      </c>
      <c r="FS59" t="s">
        <v>220</v>
      </c>
      <c r="FT59" t="s">
        <v>220</v>
      </c>
      <c r="FU59" t="s">
        <v>220</v>
      </c>
      <c r="FV59" t="s">
        <v>220</v>
      </c>
      <c r="FW59" t="s">
        <v>220</v>
      </c>
      <c r="FX59" t="s">
        <v>220</v>
      </c>
      <c r="FY59" t="s">
        <v>220</v>
      </c>
      <c r="FZ59">
        <v>2</v>
      </c>
      <c r="GA59">
        <v>3</v>
      </c>
      <c r="GB59">
        <v>3</v>
      </c>
      <c r="GC59">
        <v>2</v>
      </c>
      <c r="GD59">
        <v>5</v>
      </c>
      <c r="GE59">
        <v>5</v>
      </c>
      <c r="GF59">
        <v>5</v>
      </c>
      <c r="GG59">
        <v>6</v>
      </c>
      <c r="GH59">
        <v>6</v>
      </c>
      <c r="GI59" t="s">
        <v>220</v>
      </c>
      <c r="GJ59" t="s">
        <v>220</v>
      </c>
      <c r="GK59" t="s">
        <v>220</v>
      </c>
      <c r="GL59">
        <v>1</v>
      </c>
      <c r="GM59">
        <v>1</v>
      </c>
      <c r="GN59">
        <v>2</v>
      </c>
      <c r="GO59">
        <v>3</v>
      </c>
      <c r="GP59">
        <v>3</v>
      </c>
      <c r="GQ59">
        <v>4</v>
      </c>
      <c r="GR59">
        <v>4</v>
      </c>
      <c r="GS59" t="s">
        <v>424</v>
      </c>
      <c r="GT59" t="s">
        <v>428</v>
      </c>
      <c r="GU59" t="s">
        <v>218</v>
      </c>
      <c r="GV59" t="s">
        <v>218</v>
      </c>
      <c r="GW59" t="s">
        <v>218</v>
      </c>
      <c r="GX59" t="s">
        <v>218</v>
      </c>
    </row>
    <row r="60" spans="1:206" ht="12.75">
      <c r="A60">
        <v>65693</v>
      </c>
      <c r="B60" t="s">
        <v>240</v>
      </c>
      <c r="C60" t="s">
        <v>400</v>
      </c>
      <c r="D60">
        <v>1</v>
      </c>
      <c r="E60">
        <v>37</v>
      </c>
      <c r="F60">
        <v>46562872</v>
      </c>
      <c r="G60">
        <v>3150</v>
      </c>
      <c r="H60" t="s">
        <v>319</v>
      </c>
      <c r="I60">
        <v>20091020</v>
      </c>
      <c r="J60" t="s">
        <v>429</v>
      </c>
      <c r="K60">
        <v>20110420</v>
      </c>
      <c r="L60" t="s">
        <v>273</v>
      </c>
      <c r="M60">
        <v>350</v>
      </c>
      <c r="N60">
        <v>3.51</v>
      </c>
      <c r="O60">
        <v>45.4</v>
      </c>
      <c r="P60">
        <v>116.1</v>
      </c>
      <c r="Q60">
        <v>1.9</v>
      </c>
      <c r="R60">
        <v>0.58</v>
      </c>
      <c r="S60">
        <v>1.277</v>
      </c>
      <c r="T60">
        <v>1600</v>
      </c>
      <c r="U60">
        <v>20</v>
      </c>
      <c r="V60">
        <v>99</v>
      </c>
      <c r="W60">
        <v>40</v>
      </c>
      <c r="X60">
        <v>110</v>
      </c>
      <c r="Y60">
        <v>30</v>
      </c>
      <c r="Z60">
        <v>68</v>
      </c>
      <c r="AA60">
        <v>2.18</v>
      </c>
      <c r="AB60">
        <v>7</v>
      </c>
      <c r="AC60">
        <v>105.6</v>
      </c>
      <c r="AD60">
        <v>2613</v>
      </c>
      <c r="AE60">
        <v>16.4</v>
      </c>
      <c r="AF60">
        <v>97.4</v>
      </c>
      <c r="AG60">
        <v>40</v>
      </c>
      <c r="AH60">
        <v>110.1</v>
      </c>
      <c r="AI60">
        <v>31</v>
      </c>
      <c r="AJ60">
        <v>68.1</v>
      </c>
      <c r="AK60">
        <v>3.41</v>
      </c>
      <c r="AL60">
        <v>2.9</v>
      </c>
      <c r="AM60">
        <v>106</v>
      </c>
      <c r="AN60">
        <v>32142</v>
      </c>
      <c r="AO60">
        <v>421</v>
      </c>
      <c r="AP60">
        <v>212.9</v>
      </c>
      <c r="AQ60">
        <v>0.4</v>
      </c>
      <c r="AR60">
        <v>682.8</v>
      </c>
      <c r="AS60">
        <v>648.8</v>
      </c>
      <c r="AT60">
        <v>437.6</v>
      </c>
      <c r="AU60">
        <v>54.3</v>
      </c>
      <c r="AV60">
        <v>76.3</v>
      </c>
      <c r="AW60">
        <v>326.6</v>
      </c>
      <c r="AX60">
        <v>69.1</v>
      </c>
      <c r="AY60">
        <v>746</v>
      </c>
      <c r="AZ60">
        <v>312.8</v>
      </c>
      <c r="BA60">
        <v>1</v>
      </c>
      <c r="BB60">
        <v>627.4</v>
      </c>
      <c r="BC60">
        <v>629.5</v>
      </c>
      <c r="BD60">
        <v>473</v>
      </c>
      <c r="BE60">
        <v>86.1</v>
      </c>
      <c r="BF60">
        <v>109.9</v>
      </c>
      <c r="BG60">
        <v>399</v>
      </c>
      <c r="BH60">
        <v>50.8</v>
      </c>
      <c r="BI60">
        <v>52.2</v>
      </c>
      <c r="BJ60">
        <v>174.2</v>
      </c>
      <c r="BK60">
        <v>54.8</v>
      </c>
      <c r="BL60">
        <v>89.6</v>
      </c>
      <c r="BM60">
        <v>46.1</v>
      </c>
      <c r="BN60">
        <v>190.3</v>
      </c>
      <c r="BO60">
        <v>119.4</v>
      </c>
      <c r="BP60">
        <v>100.7</v>
      </c>
      <c r="BQ60">
        <v>161</v>
      </c>
      <c r="BR60">
        <v>106.9</v>
      </c>
      <c r="BS60">
        <v>91.6</v>
      </c>
      <c r="BT60">
        <v>220.8</v>
      </c>
      <c r="BU60" t="s">
        <v>217</v>
      </c>
      <c r="BV60" t="s">
        <v>217</v>
      </c>
      <c r="BW60">
        <v>117.3</v>
      </c>
      <c r="BX60">
        <v>117.3</v>
      </c>
      <c r="BY60">
        <v>116.1</v>
      </c>
      <c r="BZ60">
        <v>1.5</v>
      </c>
      <c r="CA60">
        <v>2.2</v>
      </c>
      <c r="CB60">
        <v>1.5</v>
      </c>
      <c r="CC60">
        <v>3.2</v>
      </c>
      <c r="CD60">
        <v>2.5</v>
      </c>
      <c r="CE60">
        <v>0.4</v>
      </c>
      <c r="CF60">
        <v>2</v>
      </c>
      <c r="CG60">
        <v>3.3</v>
      </c>
      <c r="CH60">
        <v>2.9</v>
      </c>
      <c r="CI60">
        <v>2</v>
      </c>
      <c r="CJ60">
        <v>0.4</v>
      </c>
      <c r="CK60">
        <v>1.5</v>
      </c>
      <c r="CL60" t="s">
        <v>218</v>
      </c>
      <c r="CM60" t="s">
        <v>218</v>
      </c>
      <c r="CN60">
        <v>1.95</v>
      </c>
      <c r="CO60">
        <v>1.95</v>
      </c>
      <c r="CP60">
        <v>1.9</v>
      </c>
      <c r="CQ60">
        <v>46.3</v>
      </c>
      <c r="CR60">
        <v>45.3</v>
      </c>
      <c r="CS60">
        <v>49.3</v>
      </c>
      <c r="CT60">
        <v>40</v>
      </c>
      <c r="CU60">
        <v>40.7</v>
      </c>
      <c r="CV60">
        <v>40.7</v>
      </c>
      <c r="CW60">
        <v>66.7</v>
      </c>
      <c r="CX60">
        <v>39.3</v>
      </c>
      <c r="CY60">
        <v>50.7</v>
      </c>
      <c r="CZ60">
        <v>35.3</v>
      </c>
      <c r="DA60">
        <v>53.3</v>
      </c>
      <c r="DB60">
        <v>37.7</v>
      </c>
      <c r="DC60" t="s">
        <v>219</v>
      </c>
      <c r="DD60" t="s">
        <v>219</v>
      </c>
      <c r="DE60">
        <v>45.4</v>
      </c>
      <c r="DF60">
        <v>45.4</v>
      </c>
      <c r="DG60">
        <v>14.68</v>
      </c>
      <c r="DH60">
        <v>17.5</v>
      </c>
      <c r="DI60">
        <v>18.18</v>
      </c>
      <c r="DJ60">
        <v>18.85</v>
      </c>
      <c r="DK60">
        <v>19.46</v>
      </c>
      <c r="DL60">
        <v>19.78</v>
      </c>
      <c r="DM60">
        <v>20.4</v>
      </c>
      <c r="DN60">
        <v>21</v>
      </c>
      <c r="DO60">
        <v>22.07</v>
      </c>
      <c r="DP60">
        <v>23.2</v>
      </c>
      <c r="DQ60">
        <v>0.2</v>
      </c>
      <c r="DR60">
        <v>1.3</v>
      </c>
      <c r="DS60">
        <v>2.1</v>
      </c>
      <c r="DT60">
        <v>2.7</v>
      </c>
      <c r="DU60">
        <v>3.1</v>
      </c>
      <c r="DV60">
        <v>3.5</v>
      </c>
      <c r="DW60">
        <v>4</v>
      </c>
      <c r="DX60">
        <v>4.4</v>
      </c>
      <c r="DY60">
        <v>5</v>
      </c>
      <c r="DZ60">
        <v>5.5</v>
      </c>
      <c r="EA60">
        <v>7.3</v>
      </c>
      <c r="EB60">
        <v>6.9</v>
      </c>
      <c r="EC60">
        <v>6.5</v>
      </c>
      <c r="ED60">
        <v>6.3</v>
      </c>
      <c r="EE60">
        <v>5.9</v>
      </c>
      <c r="EF60">
        <v>5.7</v>
      </c>
      <c r="EG60">
        <v>5.3</v>
      </c>
      <c r="EH60">
        <v>4.8</v>
      </c>
      <c r="EI60">
        <v>3.9</v>
      </c>
      <c r="EJ60">
        <v>2.7</v>
      </c>
      <c r="EK60">
        <v>1.5</v>
      </c>
      <c r="EL60">
        <v>1.7</v>
      </c>
      <c r="EM60">
        <v>1.7</v>
      </c>
      <c r="EN60">
        <v>2.3</v>
      </c>
      <c r="EO60">
        <v>1.7</v>
      </c>
      <c r="EP60">
        <v>2.2</v>
      </c>
      <c r="EQ60">
        <v>2.4</v>
      </c>
      <c r="ER60">
        <v>2.3</v>
      </c>
      <c r="ES60">
        <v>2.6</v>
      </c>
      <c r="ET60" t="s">
        <v>250</v>
      </c>
      <c r="EU60">
        <v>0</v>
      </c>
      <c r="EV60">
        <v>1</v>
      </c>
      <c r="EW60">
        <v>2</v>
      </c>
      <c r="EX60">
        <v>2</v>
      </c>
      <c r="EY60">
        <v>1</v>
      </c>
      <c r="EZ60">
        <v>2</v>
      </c>
      <c r="FA60">
        <v>3</v>
      </c>
      <c r="FB60">
        <v>3</v>
      </c>
      <c r="FC60">
        <v>5</v>
      </c>
      <c r="FD60">
        <v>5</v>
      </c>
      <c r="FE60">
        <v>1</v>
      </c>
      <c r="FF60">
        <v>30</v>
      </c>
      <c r="FG60">
        <v>43</v>
      </c>
      <c r="FH60">
        <v>48</v>
      </c>
      <c r="FI60">
        <v>54</v>
      </c>
      <c r="FJ60">
        <v>80</v>
      </c>
      <c r="FK60">
        <v>100</v>
      </c>
      <c r="FL60">
        <v>151</v>
      </c>
      <c r="FM60">
        <v>196</v>
      </c>
      <c r="FN60">
        <v>244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1</v>
      </c>
      <c r="FV60">
        <v>0</v>
      </c>
      <c r="FW60">
        <v>0</v>
      </c>
      <c r="FX60">
        <v>1</v>
      </c>
      <c r="FY60">
        <v>0</v>
      </c>
      <c r="FZ60">
        <v>1</v>
      </c>
      <c r="GA60">
        <v>1</v>
      </c>
      <c r="GB60">
        <v>2</v>
      </c>
      <c r="GC60">
        <v>1</v>
      </c>
      <c r="GD60">
        <v>1</v>
      </c>
      <c r="GE60">
        <v>2</v>
      </c>
      <c r="GF60">
        <v>2</v>
      </c>
      <c r="GG60">
        <v>1</v>
      </c>
      <c r="GH60">
        <v>3</v>
      </c>
      <c r="GI60">
        <v>0</v>
      </c>
      <c r="GJ60">
        <v>0</v>
      </c>
      <c r="GK60">
        <v>0</v>
      </c>
      <c r="GL60">
        <v>1</v>
      </c>
      <c r="GM60">
        <v>0</v>
      </c>
      <c r="GN60">
        <v>1</v>
      </c>
      <c r="GO60">
        <v>1</v>
      </c>
      <c r="GP60">
        <v>1</v>
      </c>
      <c r="GQ60">
        <v>2</v>
      </c>
      <c r="GR60">
        <v>3</v>
      </c>
      <c r="GS60" t="s">
        <v>430</v>
      </c>
      <c r="GT60" t="s">
        <v>431</v>
      </c>
      <c r="GU60" t="s">
        <v>218</v>
      </c>
      <c r="GV60" t="s">
        <v>218</v>
      </c>
      <c r="GW60" t="s">
        <v>218</v>
      </c>
      <c r="GX60" t="s">
        <v>218</v>
      </c>
    </row>
    <row r="61" spans="1:206" ht="12.75">
      <c r="A61">
        <v>72867</v>
      </c>
      <c r="B61" t="s">
        <v>206</v>
      </c>
      <c r="C61" t="s">
        <v>400</v>
      </c>
      <c r="D61">
        <v>4</v>
      </c>
      <c r="E61" t="s">
        <v>432</v>
      </c>
      <c r="F61">
        <v>46615107</v>
      </c>
      <c r="G61">
        <v>1705</v>
      </c>
      <c r="H61" t="s">
        <v>352</v>
      </c>
      <c r="I61">
        <v>20091031</v>
      </c>
      <c r="J61" t="s">
        <v>433</v>
      </c>
      <c r="K61" t="s">
        <v>210</v>
      </c>
      <c r="L61" t="s">
        <v>273</v>
      </c>
      <c r="M61">
        <v>350</v>
      </c>
      <c r="N61">
        <v>3.39</v>
      </c>
      <c r="O61">
        <v>47.4</v>
      </c>
      <c r="P61">
        <v>138.7</v>
      </c>
      <c r="Q61">
        <v>3.3</v>
      </c>
      <c r="R61">
        <v>0.98</v>
      </c>
      <c r="S61">
        <v>2.8041</v>
      </c>
      <c r="T61">
        <v>1600</v>
      </c>
      <c r="U61">
        <v>20</v>
      </c>
      <c r="V61">
        <v>99</v>
      </c>
      <c r="W61">
        <v>40</v>
      </c>
      <c r="X61">
        <v>110</v>
      </c>
      <c r="Y61">
        <v>29</v>
      </c>
      <c r="Z61">
        <v>67.9</v>
      </c>
      <c r="AA61">
        <v>2</v>
      </c>
      <c r="AB61">
        <v>6.6</v>
      </c>
      <c r="AC61">
        <v>103.1</v>
      </c>
      <c r="AD61">
        <v>2610</v>
      </c>
      <c r="AE61">
        <v>31.4</v>
      </c>
      <c r="AF61">
        <v>98.3</v>
      </c>
      <c r="AG61">
        <v>40</v>
      </c>
      <c r="AH61">
        <v>110.1</v>
      </c>
      <c r="AI61">
        <v>25.6</v>
      </c>
      <c r="AJ61">
        <v>68.7</v>
      </c>
      <c r="AK61">
        <v>2.73</v>
      </c>
      <c r="AL61">
        <v>-0.2</v>
      </c>
      <c r="AM61">
        <v>103.7</v>
      </c>
      <c r="AN61">
        <v>32148</v>
      </c>
      <c r="AO61">
        <v>421</v>
      </c>
      <c r="AP61">
        <v>215.1</v>
      </c>
      <c r="AQ61">
        <v>1.2</v>
      </c>
      <c r="AR61">
        <v>696</v>
      </c>
      <c r="AS61">
        <v>682</v>
      </c>
      <c r="AT61">
        <v>520</v>
      </c>
      <c r="AU61">
        <v>101.4</v>
      </c>
      <c r="AV61">
        <v>49.3</v>
      </c>
      <c r="AW61">
        <v>295.6</v>
      </c>
      <c r="AX61">
        <v>57.7</v>
      </c>
      <c r="AY61">
        <v>805</v>
      </c>
      <c r="AZ61">
        <v>309.6</v>
      </c>
      <c r="BA61">
        <v>2</v>
      </c>
      <c r="BB61">
        <v>599</v>
      </c>
      <c r="BC61">
        <v>597</v>
      </c>
      <c r="BD61">
        <v>434</v>
      </c>
      <c r="BE61">
        <v>97</v>
      </c>
      <c r="BF61">
        <v>76.6</v>
      </c>
      <c r="BG61">
        <v>372.7</v>
      </c>
      <c r="BH61">
        <v>36.5</v>
      </c>
      <c r="BI61">
        <v>86.8</v>
      </c>
      <c r="BJ61">
        <v>145.6</v>
      </c>
      <c r="BK61">
        <v>129.7</v>
      </c>
      <c r="BL61">
        <v>130.9</v>
      </c>
      <c r="BM61">
        <v>109.7</v>
      </c>
      <c r="BN61">
        <v>181.4</v>
      </c>
      <c r="BO61">
        <v>87.8</v>
      </c>
      <c r="BP61">
        <v>228.7</v>
      </c>
      <c r="BQ61">
        <v>111.4</v>
      </c>
      <c r="BR61">
        <v>177.6</v>
      </c>
      <c r="BS61">
        <v>113</v>
      </c>
      <c r="BT61">
        <v>119.7</v>
      </c>
      <c r="BU61" t="s">
        <v>342</v>
      </c>
      <c r="BV61" t="s">
        <v>342</v>
      </c>
      <c r="BW61">
        <v>135.19</v>
      </c>
      <c r="BX61">
        <v>135.19</v>
      </c>
      <c r="BY61">
        <v>138.7</v>
      </c>
      <c r="BZ61">
        <v>3.4</v>
      </c>
      <c r="CA61">
        <v>3.8</v>
      </c>
      <c r="CB61">
        <v>2.8</v>
      </c>
      <c r="CC61">
        <v>3</v>
      </c>
      <c r="CD61">
        <v>3.1</v>
      </c>
      <c r="CE61">
        <v>4.5</v>
      </c>
      <c r="CF61">
        <v>2.5</v>
      </c>
      <c r="CG61">
        <v>3.6</v>
      </c>
      <c r="CH61">
        <v>2.6</v>
      </c>
      <c r="CI61">
        <v>2.9</v>
      </c>
      <c r="CJ61">
        <v>3.2</v>
      </c>
      <c r="CK61">
        <v>3</v>
      </c>
      <c r="CL61" t="s">
        <v>343</v>
      </c>
      <c r="CM61" t="s">
        <v>343</v>
      </c>
      <c r="CN61">
        <v>3.2</v>
      </c>
      <c r="CO61">
        <v>3.2</v>
      </c>
      <c r="CP61">
        <v>3.3</v>
      </c>
      <c r="CQ61">
        <v>50</v>
      </c>
      <c r="CR61">
        <v>42.7</v>
      </c>
      <c r="CS61">
        <v>52.7</v>
      </c>
      <c r="CT61">
        <v>39</v>
      </c>
      <c r="CU61">
        <v>47.7</v>
      </c>
      <c r="CV61">
        <v>43.7</v>
      </c>
      <c r="CW61">
        <v>51.7</v>
      </c>
      <c r="CX61">
        <v>42</v>
      </c>
      <c r="CY61">
        <v>60</v>
      </c>
      <c r="CZ61">
        <v>47.3</v>
      </c>
      <c r="DA61">
        <v>51.3</v>
      </c>
      <c r="DB61">
        <v>41</v>
      </c>
      <c r="DC61" t="s">
        <v>219</v>
      </c>
      <c r="DD61" t="s">
        <v>219</v>
      </c>
      <c r="DE61">
        <v>47.4</v>
      </c>
      <c r="DF61">
        <v>47.4</v>
      </c>
      <c r="DG61">
        <v>14.66</v>
      </c>
      <c r="DH61">
        <v>16.85</v>
      </c>
      <c r="DI61">
        <v>17.18</v>
      </c>
      <c r="DJ61">
        <v>17.62</v>
      </c>
      <c r="DK61">
        <v>18.33</v>
      </c>
      <c r="DL61">
        <v>18.52</v>
      </c>
      <c r="DM61">
        <v>19.15</v>
      </c>
      <c r="DN61">
        <v>19.68</v>
      </c>
      <c r="DO61">
        <v>20.52</v>
      </c>
      <c r="DP61">
        <v>21.49</v>
      </c>
      <c r="DQ61">
        <v>0.3</v>
      </c>
      <c r="DR61">
        <v>1</v>
      </c>
      <c r="DS61">
        <v>1.6</v>
      </c>
      <c r="DT61">
        <v>2.3</v>
      </c>
      <c r="DU61">
        <v>3.3</v>
      </c>
      <c r="DV61">
        <v>3.5</v>
      </c>
      <c r="DW61">
        <v>3.9</v>
      </c>
      <c r="DX61">
        <v>4.4</v>
      </c>
      <c r="DY61">
        <v>5</v>
      </c>
      <c r="DZ61">
        <v>5.5</v>
      </c>
      <c r="EA61">
        <v>7.56</v>
      </c>
      <c r="EB61">
        <v>6.87</v>
      </c>
      <c r="EC61">
        <v>6.08</v>
      </c>
      <c r="ED61">
        <v>5.27</v>
      </c>
      <c r="EE61">
        <v>4.55</v>
      </c>
      <c r="EF61">
        <v>3.74</v>
      </c>
      <c r="EG61">
        <v>3.27</v>
      </c>
      <c r="EH61">
        <v>2.58</v>
      </c>
      <c r="EI61">
        <v>2.19</v>
      </c>
      <c r="EJ61">
        <v>1.87</v>
      </c>
      <c r="EK61">
        <v>1.24</v>
      </c>
      <c r="EL61">
        <v>1.43</v>
      </c>
      <c r="EM61">
        <v>1.72</v>
      </c>
      <c r="EN61">
        <v>1.46</v>
      </c>
      <c r="EO61">
        <v>1.36</v>
      </c>
      <c r="EP61">
        <v>1.55</v>
      </c>
      <c r="EQ61">
        <v>1.48</v>
      </c>
      <c r="ER61">
        <v>1.67</v>
      </c>
      <c r="ES61">
        <v>1.85</v>
      </c>
      <c r="ET61">
        <v>2.06</v>
      </c>
      <c r="EU61" t="s">
        <v>220</v>
      </c>
      <c r="EV61">
        <v>2</v>
      </c>
      <c r="EW61">
        <v>3</v>
      </c>
      <c r="EX61">
        <v>3</v>
      </c>
      <c r="EY61">
        <v>3</v>
      </c>
      <c r="EZ61">
        <v>4</v>
      </c>
      <c r="FA61">
        <v>6</v>
      </c>
      <c r="FB61">
        <v>7</v>
      </c>
      <c r="FC61">
        <v>8</v>
      </c>
      <c r="FD61">
        <v>9</v>
      </c>
      <c r="FE61">
        <v>2</v>
      </c>
      <c r="FF61">
        <v>30</v>
      </c>
      <c r="FG61">
        <v>43</v>
      </c>
      <c r="FH61">
        <v>50</v>
      </c>
      <c r="FI61">
        <v>53</v>
      </c>
      <c r="FJ61">
        <v>85</v>
      </c>
      <c r="FK61">
        <v>142</v>
      </c>
      <c r="FL61">
        <v>180</v>
      </c>
      <c r="FM61">
        <v>219</v>
      </c>
      <c r="FN61">
        <v>262</v>
      </c>
      <c r="FO61" t="s">
        <v>220</v>
      </c>
      <c r="FP61" t="s">
        <v>220</v>
      </c>
      <c r="FQ61" t="s">
        <v>220</v>
      </c>
      <c r="FR61" t="s">
        <v>220</v>
      </c>
      <c r="FS61" t="s">
        <v>220</v>
      </c>
      <c r="FT61" t="s">
        <v>220</v>
      </c>
      <c r="FU61" t="s">
        <v>220</v>
      </c>
      <c r="FV61" t="s">
        <v>220</v>
      </c>
      <c r="FW61">
        <v>1</v>
      </c>
      <c r="FX61">
        <v>2</v>
      </c>
      <c r="FY61" t="s">
        <v>220</v>
      </c>
      <c r="FZ61" t="s">
        <v>220</v>
      </c>
      <c r="GA61" t="s">
        <v>220</v>
      </c>
      <c r="GB61" t="s">
        <v>220</v>
      </c>
      <c r="GC61" t="s">
        <v>220</v>
      </c>
      <c r="GD61">
        <v>1</v>
      </c>
      <c r="GE61">
        <v>1</v>
      </c>
      <c r="GF61">
        <v>2</v>
      </c>
      <c r="GG61">
        <v>2</v>
      </c>
      <c r="GH61">
        <v>2</v>
      </c>
      <c r="GI61" t="s">
        <v>220</v>
      </c>
      <c r="GJ61" t="s">
        <v>220</v>
      </c>
      <c r="GK61" t="s">
        <v>220</v>
      </c>
      <c r="GL61" t="s">
        <v>220</v>
      </c>
      <c r="GM61" t="s">
        <v>220</v>
      </c>
      <c r="GN61">
        <v>1</v>
      </c>
      <c r="GO61">
        <v>2</v>
      </c>
      <c r="GP61">
        <v>2</v>
      </c>
      <c r="GQ61">
        <v>3</v>
      </c>
      <c r="GR61">
        <v>3</v>
      </c>
      <c r="GS61" t="s">
        <v>424</v>
      </c>
      <c r="GT61" t="s">
        <v>434</v>
      </c>
      <c r="GU61" t="s">
        <v>355</v>
      </c>
      <c r="GV61" t="s">
        <v>218</v>
      </c>
      <c r="GW61" t="s">
        <v>218</v>
      </c>
      <c r="GX61" t="s">
        <v>218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X61"/>
  <sheetViews>
    <sheetView tabSelected="1" workbookViewId="0" topLeftCell="A1">
      <selection activeCell="J51" sqref="J51"/>
    </sheetView>
  </sheetViews>
  <sheetFormatPr defaultColWidth="9.140625" defaultRowHeight="12.75"/>
  <cols>
    <col min="7" max="7" width="10.7109375" style="0" customWidth="1"/>
    <col min="9" max="9" width="11.7109375" style="0" customWidth="1"/>
    <col min="10" max="10" width="10.7109375" style="0" customWidth="1"/>
    <col min="203" max="203" width="15.28125" style="0" customWidth="1"/>
  </cols>
  <sheetData>
    <row r="1" spans="1:20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  <c r="GS1" t="s">
        <v>200</v>
      </c>
      <c r="GT1" t="s">
        <v>201</v>
      </c>
      <c r="GU1" t="s">
        <v>202</v>
      </c>
      <c r="GV1" t="s">
        <v>203</v>
      </c>
      <c r="GW1" t="s">
        <v>204</v>
      </c>
      <c r="GX1" t="s">
        <v>205</v>
      </c>
    </row>
    <row r="2" spans="1:206" s="37" customFormat="1" ht="12.75">
      <c r="A2" s="37">
        <v>50225</v>
      </c>
      <c r="B2" s="37" t="s">
        <v>206</v>
      </c>
      <c r="C2" s="37" t="s">
        <v>207</v>
      </c>
      <c r="D2" s="37">
        <v>1</v>
      </c>
      <c r="E2" s="37">
        <v>1</v>
      </c>
      <c r="F2" s="37">
        <v>57216596</v>
      </c>
      <c r="G2" s="37">
        <v>0</v>
      </c>
      <c r="H2" s="37" t="s">
        <v>208</v>
      </c>
      <c r="I2" s="37">
        <v>20041115</v>
      </c>
      <c r="J2" s="37" t="s">
        <v>209</v>
      </c>
      <c r="K2" s="37" t="s">
        <v>210</v>
      </c>
      <c r="L2" s="37" t="s">
        <v>211</v>
      </c>
      <c r="M2" s="37">
        <v>350</v>
      </c>
      <c r="N2" s="37">
        <v>2.55</v>
      </c>
      <c r="O2" s="37">
        <v>31.1</v>
      </c>
      <c r="P2" s="37">
        <v>96.6</v>
      </c>
      <c r="Q2" s="37">
        <v>3.7</v>
      </c>
      <c r="R2" s="37" t="s">
        <v>212</v>
      </c>
      <c r="S2" s="37" t="s">
        <v>212</v>
      </c>
      <c r="T2" s="37">
        <v>1600</v>
      </c>
      <c r="U2" s="37">
        <v>20</v>
      </c>
      <c r="V2" s="37">
        <v>99</v>
      </c>
      <c r="W2" s="37">
        <v>40</v>
      </c>
      <c r="X2" s="37">
        <v>110</v>
      </c>
      <c r="Y2" s="37">
        <v>29</v>
      </c>
      <c r="Z2" s="37">
        <v>68</v>
      </c>
      <c r="AA2" s="37">
        <v>96</v>
      </c>
      <c r="AB2" s="37">
        <v>107</v>
      </c>
      <c r="AC2" s="37" t="s">
        <v>213</v>
      </c>
      <c r="AD2" s="37">
        <v>2604</v>
      </c>
      <c r="AE2" s="37">
        <v>19</v>
      </c>
      <c r="AF2" s="37">
        <v>97</v>
      </c>
      <c r="AG2" s="37">
        <v>40</v>
      </c>
      <c r="AH2" s="37">
        <v>111</v>
      </c>
      <c r="AI2" s="37">
        <v>29</v>
      </c>
      <c r="AJ2" s="37">
        <v>68</v>
      </c>
      <c r="AK2" s="37">
        <v>97</v>
      </c>
      <c r="AL2" s="37">
        <v>96</v>
      </c>
      <c r="AM2" s="37" t="s">
        <v>213</v>
      </c>
      <c r="AN2" s="37" t="s">
        <v>214</v>
      </c>
      <c r="AO2" s="37">
        <v>413</v>
      </c>
      <c r="AP2" s="37">
        <v>208</v>
      </c>
      <c r="AQ2" s="37">
        <v>0</v>
      </c>
      <c r="AR2" s="37">
        <v>680</v>
      </c>
      <c r="AS2" s="37">
        <v>658</v>
      </c>
      <c r="AT2" s="37" t="s">
        <v>213</v>
      </c>
      <c r="AU2" s="37" t="s">
        <v>213</v>
      </c>
      <c r="AV2" s="37" t="s">
        <v>215</v>
      </c>
      <c r="AW2" s="37" t="s">
        <v>213</v>
      </c>
      <c r="AX2" s="37" t="s">
        <v>216</v>
      </c>
      <c r="AY2" s="37">
        <v>811</v>
      </c>
      <c r="AZ2" s="37">
        <v>310</v>
      </c>
      <c r="BA2" s="37">
        <v>1</v>
      </c>
      <c r="BB2" s="37">
        <v>569</v>
      </c>
      <c r="BC2" s="37">
        <v>563</v>
      </c>
      <c r="BD2" s="37" t="s">
        <v>213</v>
      </c>
      <c r="BE2" s="37" t="s">
        <v>213</v>
      </c>
      <c r="BF2" s="37" t="s">
        <v>215</v>
      </c>
      <c r="BG2" s="37" t="s">
        <v>213</v>
      </c>
      <c r="BH2" s="37" t="s">
        <v>216</v>
      </c>
      <c r="BI2" s="37">
        <v>47.6</v>
      </c>
      <c r="BJ2" s="37">
        <v>102.9</v>
      </c>
      <c r="BK2" s="37">
        <v>101.6</v>
      </c>
      <c r="BL2" s="37">
        <v>76.8</v>
      </c>
      <c r="BM2" s="37">
        <v>101</v>
      </c>
      <c r="BN2" s="37">
        <v>72</v>
      </c>
      <c r="BO2" s="37">
        <v>34.1</v>
      </c>
      <c r="BP2" s="37">
        <v>80.7</v>
      </c>
      <c r="BQ2" s="37">
        <v>71.3</v>
      </c>
      <c r="BR2" s="37">
        <v>73.1</v>
      </c>
      <c r="BS2" s="37">
        <v>44</v>
      </c>
      <c r="BT2" s="37">
        <v>93.1</v>
      </c>
      <c r="BU2" s="37" t="s">
        <v>217</v>
      </c>
      <c r="BV2" s="37" t="s">
        <v>217</v>
      </c>
      <c r="BW2" s="37">
        <v>74.8</v>
      </c>
      <c r="BX2" s="37">
        <v>74.8</v>
      </c>
      <c r="BY2" s="37">
        <v>96.6</v>
      </c>
      <c r="BZ2" s="37">
        <v>3.4</v>
      </c>
      <c r="CA2" s="37">
        <v>2.4</v>
      </c>
      <c r="CB2" s="37">
        <v>2.1</v>
      </c>
      <c r="CC2" s="37">
        <v>2.9</v>
      </c>
      <c r="CD2" s="37">
        <v>2.1</v>
      </c>
      <c r="CE2" s="37">
        <v>2</v>
      </c>
      <c r="CF2" s="37">
        <v>2.9</v>
      </c>
      <c r="CG2" s="37">
        <v>2.2</v>
      </c>
      <c r="CH2" s="37">
        <v>2.7</v>
      </c>
      <c r="CI2" s="37">
        <v>2.8</v>
      </c>
      <c r="CJ2" s="37">
        <v>1.8</v>
      </c>
      <c r="CK2" s="37">
        <v>1.8</v>
      </c>
      <c r="CL2" s="37" t="s">
        <v>218</v>
      </c>
      <c r="CM2" s="37" t="s">
        <v>218</v>
      </c>
      <c r="CN2" s="37">
        <v>2.43</v>
      </c>
      <c r="CO2" s="37">
        <v>2.43</v>
      </c>
      <c r="CP2" s="37">
        <v>3.7</v>
      </c>
      <c r="CQ2" s="37" t="s">
        <v>213</v>
      </c>
      <c r="CR2" s="37" t="s">
        <v>213</v>
      </c>
      <c r="CS2" s="37" t="s">
        <v>213</v>
      </c>
      <c r="CT2" s="37" t="s">
        <v>213</v>
      </c>
      <c r="CU2" s="37" t="s">
        <v>213</v>
      </c>
      <c r="CV2" s="37" t="s">
        <v>213</v>
      </c>
      <c r="CW2" s="37" t="s">
        <v>213</v>
      </c>
      <c r="CX2" s="37" t="s">
        <v>213</v>
      </c>
      <c r="CY2" s="37" t="s">
        <v>213</v>
      </c>
      <c r="CZ2" s="37" t="s">
        <v>213</v>
      </c>
      <c r="DA2" s="37" t="s">
        <v>213</v>
      </c>
      <c r="DB2" s="37" t="s">
        <v>213</v>
      </c>
      <c r="DC2" s="37" t="s">
        <v>219</v>
      </c>
      <c r="DD2" s="37" t="s">
        <v>219</v>
      </c>
      <c r="DE2" s="37" t="s">
        <v>213</v>
      </c>
      <c r="DF2" s="37">
        <v>31.1</v>
      </c>
      <c r="DG2" s="37">
        <v>16.32</v>
      </c>
      <c r="DH2" s="37">
        <v>16.77</v>
      </c>
      <c r="DI2" s="37">
        <v>17.43</v>
      </c>
      <c r="DJ2" s="37">
        <v>17.78</v>
      </c>
      <c r="DK2" s="37">
        <v>18.63</v>
      </c>
      <c r="DL2" s="37">
        <v>16.85</v>
      </c>
      <c r="DM2" s="37">
        <v>18.22</v>
      </c>
      <c r="DN2" s="37">
        <v>18.25</v>
      </c>
      <c r="DO2" s="37">
        <v>18.42</v>
      </c>
      <c r="DP2" s="37">
        <v>18.39</v>
      </c>
      <c r="DQ2" s="37">
        <v>0.2</v>
      </c>
      <c r="DR2" s="37">
        <v>0.8</v>
      </c>
      <c r="DS2" s="37">
        <v>1.6</v>
      </c>
      <c r="DT2" s="37">
        <v>2.2</v>
      </c>
      <c r="DU2" s="37">
        <v>3.1</v>
      </c>
      <c r="DV2" s="37">
        <v>3</v>
      </c>
      <c r="DW2" s="37">
        <v>3.2</v>
      </c>
      <c r="DX2" s="37">
        <v>3.5</v>
      </c>
      <c r="DY2" s="37">
        <v>3.8</v>
      </c>
      <c r="DZ2" s="37">
        <v>4.1</v>
      </c>
      <c r="EA2" s="37">
        <v>11.22</v>
      </c>
      <c r="EB2" s="37">
        <v>10.46</v>
      </c>
      <c r="EC2" s="37">
        <v>9.46</v>
      </c>
      <c r="ED2" s="37">
        <v>8.64</v>
      </c>
      <c r="EE2" s="37">
        <v>8.41</v>
      </c>
      <c r="EF2" s="37">
        <v>7.06</v>
      </c>
      <c r="EG2" s="37">
        <v>6.79</v>
      </c>
      <c r="EH2" s="37">
        <v>6.87</v>
      </c>
      <c r="EI2" s="37">
        <v>5.58</v>
      </c>
      <c r="EJ2" s="37">
        <v>5.42</v>
      </c>
      <c r="EK2" s="37">
        <v>1.82</v>
      </c>
      <c r="EL2" s="37">
        <v>2.07</v>
      </c>
      <c r="EM2" s="37">
        <v>2.28</v>
      </c>
      <c r="EN2" s="37">
        <v>2.23</v>
      </c>
      <c r="EO2" s="37">
        <v>2.3</v>
      </c>
      <c r="EP2" s="37">
        <v>2.76</v>
      </c>
      <c r="EQ2" s="37">
        <v>2.53</v>
      </c>
      <c r="ER2" s="37">
        <v>2.57</v>
      </c>
      <c r="ES2" s="37">
        <v>2.48</v>
      </c>
      <c r="ET2" s="37">
        <v>2.67</v>
      </c>
      <c r="EU2" s="37" t="s">
        <v>220</v>
      </c>
      <c r="EV2" s="37">
        <v>2</v>
      </c>
      <c r="EW2" s="37">
        <v>2</v>
      </c>
      <c r="EX2" s="37">
        <v>2</v>
      </c>
      <c r="EY2" s="37">
        <v>3</v>
      </c>
      <c r="EZ2" s="37">
        <v>3</v>
      </c>
      <c r="FA2" s="37">
        <v>4</v>
      </c>
      <c r="FB2" s="37">
        <v>4</v>
      </c>
      <c r="FC2" s="37">
        <v>5</v>
      </c>
      <c r="FD2" s="37">
        <v>6</v>
      </c>
      <c r="FE2" s="37">
        <v>2</v>
      </c>
      <c r="FF2" s="37">
        <v>24</v>
      </c>
      <c r="FG2" s="37">
        <v>38</v>
      </c>
      <c r="FH2" s="37">
        <v>49</v>
      </c>
      <c r="FI2" s="37">
        <v>59</v>
      </c>
      <c r="FJ2" s="37">
        <v>99</v>
      </c>
      <c r="FK2" s="37">
        <v>122</v>
      </c>
      <c r="FL2" s="37">
        <v>139</v>
      </c>
      <c r="FM2" s="37">
        <v>168</v>
      </c>
      <c r="FN2" s="37">
        <v>228</v>
      </c>
      <c r="FO2" s="37">
        <v>1</v>
      </c>
      <c r="FP2" s="37" t="s">
        <v>220</v>
      </c>
      <c r="FQ2" s="37">
        <v>2</v>
      </c>
      <c r="FR2" s="37" t="s">
        <v>220</v>
      </c>
      <c r="FS2" s="37">
        <v>1</v>
      </c>
      <c r="FT2" s="37">
        <v>2</v>
      </c>
      <c r="FU2" s="37">
        <v>2</v>
      </c>
      <c r="FV2" s="37">
        <v>2</v>
      </c>
      <c r="FW2" s="37" t="s">
        <v>220</v>
      </c>
      <c r="FX2" s="37">
        <v>2</v>
      </c>
      <c r="FY2" s="37" t="s">
        <v>220</v>
      </c>
      <c r="FZ2" s="37" t="s">
        <v>220</v>
      </c>
      <c r="GA2" s="37" t="s">
        <v>220</v>
      </c>
      <c r="GB2" s="37" t="s">
        <v>220</v>
      </c>
      <c r="GC2" s="37" t="s">
        <v>220</v>
      </c>
      <c r="GD2" s="37">
        <v>1</v>
      </c>
      <c r="GE2" s="37">
        <v>1</v>
      </c>
      <c r="GF2" s="37">
        <v>2</v>
      </c>
      <c r="GG2" s="37">
        <v>1</v>
      </c>
      <c r="GH2" s="37">
        <v>2</v>
      </c>
      <c r="GI2" s="37" t="s">
        <v>220</v>
      </c>
      <c r="GJ2" s="37" t="s">
        <v>220</v>
      </c>
      <c r="GK2" s="37" t="s">
        <v>220</v>
      </c>
      <c r="GL2" s="37">
        <v>1</v>
      </c>
      <c r="GM2" s="37">
        <v>2</v>
      </c>
      <c r="GN2" s="37">
        <v>3</v>
      </c>
      <c r="GO2" s="37">
        <v>4</v>
      </c>
      <c r="GP2" s="37">
        <v>5</v>
      </c>
      <c r="GQ2" s="37">
        <v>6</v>
      </c>
      <c r="GR2" s="37">
        <v>7</v>
      </c>
      <c r="GS2" s="37" t="s">
        <v>221</v>
      </c>
      <c r="GT2" s="37" t="s">
        <v>222</v>
      </c>
      <c r="GU2" s="37" t="s">
        <v>223</v>
      </c>
      <c r="GV2" s="37" t="s">
        <v>224</v>
      </c>
      <c r="GW2" s="37" t="s">
        <v>225</v>
      </c>
      <c r="GX2" s="37" t="s">
        <v>218</v>
      </c>
    </row>
    <row r="3" spans="1:206" s="37" customFormat="1" ht="12.75">
      <c r="A3" s="37">
        <v>67868</v>
      </c>
      <c r="B3" s="37" t="s">
        <v>206</v>
      </c>
      <c r="C3" s="37" t="s">
        <v>400</v>
      </c>
      <c r="D3" s="37">
        <v>1</v>
      </c>
      <c r="E3" s="37">
        <v>36</v>
      </c>
      <c r="F3" s="37">
        <v>46562862</v>
      </c>
      <c r="G3" s="37">
        <v>850</v>
      </c>
      <c r="H3" s="37" t="s">
        <v>319</v>
      </c>
      <c r="I3" s="37">
        <v>20091015</v>
      </c>
      <c r="J3" s="37" t="s">
        <v>426</v>
      </c>
      <c r="K3" s="37">
        <v>20101015</v>
      </c>
      <c r="L3" s="37" t="s">
        <v>273</v>
      </c>
      <c r="M3" s="37">
        <v>350</v>
      </c>
      <c r="N3" s="37">
        <v>3.21</v>
      </c>
      <c r="O3" s="37">
        <v>41.4</v>
      </c>
      <c r="P3" s="37">
        <v>73</v>
      </c>
      <c r="Q3" s="37">
        <v>2.7</v>
      </c>
      <c r="R3" s="37">
        <v>-0.22</v>
      </c>
      <c r="S3" s="37">
        <v>-1.6351</v>
      </c>
      <c r="T3" s="37">
        <v>1599</v>
      </c>
      <c r="U3" s="37">
        <v>20</v>
      </c>
      <c r="V3" s="37">
        <v>99</v>
      </c>
      <c r="W3" s="37">
        <v>40</v>
      </c>
      <c r="X3" s="37">
        <v>110</v>
      </c>
      <c r="Y3" s="37">
        <v>29</v>
      </c>
      <c r="Z3" s="37">
        <v>68</v>
      </c>
      <c r="AA3" s="37">
        <v>2</v>
      </c>
      <c r="AB3" s="37">
        <v>7.2</v>
      </c>
      <c r="AC3" s="37">
        <v>100.7</v>
      </c>
      <c r="AD3" s="37">
        <v>2594</v>
      </c>
      <c r="AE3" s="37">
        <v>14.8</v>
      </c>
      <c r="AF3" s="37">
        <v>99</v>
      </c>
      <c r="AG3" s="37">
        <v>39.9</v>
      </c>
      <c r="AH3" s="37">
        <v>110</v>
      </c>
      <c r="AI3" s="37">
        <v>27.8</v>
      </c>
      <c r="AJ3" s="37">
        <v>67.2</v>
      </c>
      <c r="AK3" s="37">
        <v>2.28</v>
      </c>
      <c r="AL3" s="37">
        <v>-3.3</v>
      </c>
      <c r="AM3" s="37">
        <v>100.8</v>
      </c>
      <c r="AN3" s="37">
        <v>32148</v>
      </c>
      <c r="AO3" s="37">
        <v>428</v>
      </c>
      <c r="AP3" s="37">
        <v>209.5</v>
      </c>
      <c r="AQ3" s="37">
        <v>0.7</v>
      </c>
      <c r="AR3" s="37">
        <v>679</v>
      </c>
      <c r="AS3" s="37">
        <v>658</v>
      </c>
      <c r="AT3" s="37">
        <v>499</v>
      </c>
      <c r="AU3" s="37">
        <v>101.6</v>
      </c>
      <c r="AV3" s="37">
        <v>63.7</v>
      </c>
      <c r="AW3" s="37">
        <v>301.4</v>
      </c>
      <c r="AX3" s="37">
        <v>55.6</v>
      </c>
      <c r="AY3" s="37">
        <v>820</v>
      </c>
      <c r="AZ3" s="37">
        <v>312.2</v>
      </c>
      <c r="BA3" s="37">
        <v>1.3</v>
      </c>
      <c r="BB3" s="37">
        <v>576</v>
      </c>
      <c r="BC3" s="37">
        <v>567</v>
      </c>
      <c r="BD3" s="37">
        <v>419</v>
      </c>
      <c r="BE3" s="37">
        <v>95.8</v>
      </c>
      <c r="BF3" s="37">
        <v>99.5</v>
      </c>
      <c r="BG3" s="37">
        <v>371.5</v>
      </c>
      <c r="BH3" s="37">
        <v>30.7</v>
      </c>
      <c r="BI3" s="37">
        <v>49.6</v>
      </c>
      <c r="BJ3" s="37">
        <v>111.6</v>
      </c>
      <c r="BK3" s="37">
        <v>48.8</v>
      </c>
      <c r="BL3" s="37">
        <v>61.6</v>
      </c>
      <c r="BM3" s="37">
        <v>44.6</v>
      </c>
      <c r="BN3" s="37">
        <v>64.1</v>
      </c>
      <c r="BO3" s="37">
        <v>55.2</v>
      </c>
      <c r="BP3" s="37">
        <v>98.2</v>
      </c>
      <c r="BQ3" s="37">
        <v>41.4</v>
      </c>
      <c r="BR3" s="37">
        <v>78.1</v>
      </c>
      <c r="BS3" s="37">
        <v>91.9</v>
      </c>
      <c r="BT3" s="37">
        <v>48.9</v>
      </c>
      <c r="BU3" s="37" t="s">
        <v>427</v>
      </c>
      <c r="BV3" s="37" t="s">
        <v>342</v>
      </c>
      <c r="BW3" s="37">
        <v>66.16</v>
      </c>
      <c r="BX3" s="37">
        <v>62.5</v>
      </c>
      <c r="BY3" s="37">
        <v>73</v>
      </c>
      <c r="BZ3" s="37">
        <v>4</v>
      </c>
      <c r="CA3" s="37">
        <v>1.8</v>
      </c>
      <c r="CB3" s="37">
        <v>1.6</v>
      </c>
      <c r="CC3" s="37">
        <v>1.8</v>
      </c>
      <c r="CD3" s="37">
        <v>2.4</v>
      </c>
      <c r="CE3" s="37">
        <v>2.9</v>
      </c>
      <c r="CF3" s="37">
        <v>1.7</v>
      </c>
      <c r="CG3" s="37">
        <v>3.4</v>
      </c>
      <c r="CH3" s="37">
        <v>1.7</v>
      </c>
      <c r="CI3" s="37">
        <v>3.1</v>
      </c>
      <c r="CJ3" s="37">
        <v>1.5</v>
      </c>
      <c r="CK3" s="37">
        <v>4.4</v>
      </c>
      <c r="CL3" s="37" t="s">
        <v>259</v>
      </c>
      <c r="CM3" s="37" t="s">
        <v>343</v>
      </c>
      <c r="CN3" s="37">
        <v>2.52</v>
      </c>
      <c r="CO3" s="37">
        <v>2.34</v>
      </c>
      <c r="CP3" s="37">
        <v>2.7</v>
      </c>
      <c r="CQ3" s="37">
        <v>48.7</v>
      </c>
      <c r="CR3" s="37">
        <v>35.3</v>
      </c>
      <c r="CS3" s="37">
        <v>47.7</v>
      </c>
      <c r="CT3" s="37">
        <v>27.3</v>
      </c>
      <c r="CU3" s="37">
        <v>49.7</v>
      </c>
      <c r="CV3" s="37">
        <v>29.7</v>
      </c>
      <c r="CW3" s="37">
        <v>47.3</v>
      </c>
      <c r="CX3" s="37">
        <v>46.3</v>
      </c>
      <c r="CY3" s="37">
        <v>43.3</v>
      </c>
      <c r="CZ3" s="37">
        <v>33.3</v>
      </c>
      <c r="DA3" s="37">
        <v>56</v>
      </c>
      <c r="DB3" s="37">
        <v>32.3</v>
      </c>
      <c r="DC3" s="37" t="s">
        <v>219</v>
      </c>
      <c r="DD3" s="37" t="s">
        <v>219</v>
      </c>
      <c r="DE3" s="37">
        <v>41.4</v>
      </c>
      <c r="DF3" s="37">
        <v>41.4</v>
      </c>
      <c r="DG3" s="37">
        <v>14.66</v>
      </c>
      <c r="DH3" s="37">
        <v>16.92</v>
      </c>
      <c r="DI3" s="37">
        <v>17.73</v>
      </c>
      <c r="DJ3" s="37">
        <v>18.17</v>
      </c>
      <c r="DK3" s="37">
        <v>18.99</v>
      </c>
      <c r="DL3" s="37">
        <v>18.98</v>
      </c>
      <c r="DM3" s="37">
        <v>19.28</v>
      </c>
      <c r="DN3" s="37">
        <v>19.65</v>
      </c>
      <c r="DO3" s="37">
        <v>20.02</v>
      </c>
      <c r="DP3" s="37">
        <v>20.33</v>
      </c>
      <c r="DQ3" s="37">
        <v>0.2</v>
      </c>
      <c r="DR3" s="37">
        <v>1.1</v>
      </c>
      <c r="DS3" s="37">
        <v>1.8</v>
      </c>
      <c r="DT3" s="37">
        <v>2.4</v>
      </c>
      <c r="DU3" s="37">
        <v>3.3</v>
      </c>
      <c r="DV3" s="37">
        <v>3.5</v>
      </c>
      <c r="DW3" s="37">
        <v>3.7</v>
      </c>
      <c r="DX3" s="37">
        <v>4.1</v>
      </c>
      <c r="DY3" s="37">
        <v>4.3</v>
      </c>
      <c r="DZ3" s="37">
        <v>4.7</v>
      </c>
      <c r="EA3" s="37">
        <v>7.56</v>
      </c>
      <c r="EB3" s="37">
        <v>6.94</v>
      </c>
      <c r="EC3" s="37">
        <v>6.63</v>
      </c>
      <c r="ED3" s="37">
        <v>6.21</v>
      </c>
      <c r="EE3" s="37">
        <v>5.51</v>
      </c>
      <c r="EF3" s="37">
        <v>4.83</v>
      </c>
      <c r="EG3" s="37">
        <v>4.44</v>
      </c>
      <c r="EH3" s="37">
        <v>4</v>
      </c>
      <c r="EI3" s="37">
        <v>3.67</v>
      </c>
      <c r="EJ3" s="37" t="s">
        <v>250</v>
      </c>
      <c r="EK3" s="37">
        <v>1.22</v>
      </c>
      <c r="EL3" s="37">
        <v>1.59</v>
      </c>
      <c r="EM3" s="37">
        <v>1.9</v>
      </c>
      <c r="EN3" s="37">
        <v>1.7</v>
      </c>
      <c r="EO3" s="37">
        <v>1.65</v>
      </c>
      <c r="EP3" s="37">
        <v>1.63</v>
      </c>
      <c r="EQ3" s="37">
        <v>1.62</v>
      </c>
      <c r="ER3" s="37">
        <v>1.57</v>
      </c>
      <c r="ES3" s="37">
        <v>1.54</v>
      </c>
      <c r="ET3" s="37">
        <v>1.72</v>
      </c>
      <c r="EU3" s="37" t="s">
        <v>220</v>
      </c>
      <c r="EV3" s="37">
        <v>2</v>
      </c>
      <c r="EW3" s="37">
        <v>3</v>
      </c>
      <c r="EX3" s="37">
        <v>3</v>
      </c>
      <c r="EY3" s="37">
        <v>3</v>
      </c>
      <c r="EZ3" s="37">
        <v>4</v>
      </c>
      <c r="FA3" s="37">
        <v>4</v>
      </c>
      <c r="FB3" s="37">
        <v>5</v>
      </c>
      <c r="FC3" s="37">
        <v>6</v>
      </c>
      <c r="FD3" s="37">
        <v>7</v>
      </c>
      <c r="FE3" s="37">
        <v>2</v>
      </c>
      <c r="FF3" s="37">
        <v>27</v>
      </c>
      <c r="FG3" s="37">
        <v>39</v>
      </c>
      <c r="FH3" s="37">
        <v>45</v>
      </c>
      <c r="FI3" s="37">
        <v>49</v>
      </c>
      <c r="FJ3" s="37">
        <v>76</v>
      </c>
      <c r="FK3" s="37">
        <v>93</v>
      </c>
      <c r="FL3" s="37">
        <v>113</v>
      </c>
      <c r="FM3" s="37">
        <v>159</v>
      </c>
      <c r="FN3" s="37">
        <v>200</v>
      </c>
      <c r="FO3" s="37" t="s">
        <v>220</v>
      </c>
      <c r="FP3" s="37">
        <v>2</v>
      </c>
      <c r="FQ3" s="37" t="s">
        <v>220</v>
      </c>
      <c r="FR3" s="37" t="s">
        <v>220</v>
      </c>
      <c r="FS3" s="37" t="s">
        <v>220</v>
      </c>
      <c r="FT3" s="37" t="s">
        <v>220</v>
      </c>
      <c r="FU3" s="37" t="s">
        <v>220</v>
      </c>
      <c r="FV3" s="37" t="s">
        <v>220</v>
      </c>
      <c r="FW3" s="37" t="s">
        <v>220</v>
      </c>
      <c r="FX3" s="37" t="s">
        <v>220</v>
      </c>
      <c r="FY3" s="37" t="s">
        <v>220</v>
      </c>
      <c r="FZ3" s="37">
        <v>2</v>
      </c>
      <c r="GA3" s="37">
        <v>3</v>
      </c>
      <c r="GB3" s="37">
        <v>3</v>
      </c>
      <c r="GC3" s="37">
        <v>2</v>
      </c>
      <c r="GD3" s="37">
        <v>5</v>
      </c>
      <c r="GE3" s="37">
        <v>5</v>
      </c>
      <c r="GF3" s="37">
        <v>5</v>
      </c>
      <c r="GG3" s="37">
        <v>6</v>
      </c>
      <c r="GH3" s="37">
        <v>6</v>
      </c>
      <c r="GI3" s="37" t="s">
        <v>220</v>
      </c>
      <c r="GJ3" s="37" t="s">
        <v>220</v>
      </c>
      <c r="GK3" s="37" t="s">
        <v>220</v>
      </c>
      <c r="GL3" s="37">
        <v>1</v>
      </c>
      <c r="GM3" s="37">
        <v>1</v>
      </c>
      <c r="GN3" s="37">
        <v>2</v>
      </c>
      <c r="GO3" s="37">
        <v>3</v>
      </c>
      <c r="GP3" s="37">
        <v>3</v>
      </c>
      <c r="GQ3" s="37">
        <v>4</v>
      </c>
      <c r="GR3" s="37">
        <v>4</v>
      </c>
      <c r="GS3" s="37" t="s">
        <v>424</v>
      </c>
      <c r="GT3" s="37" t="s">
        <v>428</v>
      </c>
      <c r="GU3" s="37" t="s">
        <v>218</v>
      </c>
      <c r="GV3" s="37" t="s">
        <v>218</v>
      </c>
      <c r="GW3" s="37" t="s">
        <v>218</v>
      </c>
      <c r="GX3" s="37" t="s">
        <v>218</v>
      </c>
    </row>
    <row r="4" spans="1:206" s="37" customFormat="1" ht="12.75">
      <c r="A4" s="37">
        <v>50574</v>
      </c>
      <c r="B4" s="37" t="s">
        <v>206</v>
      </c>
      <c r="C4" s="37" t="s">
        <v>232</v>
      </c>
      <c r="D4" s="37">
        <v>1</v>
      </c>
      <c r="E4" s="37" t="s">
        <v>227</v>
      </c>
      <c r="F4" s="37">
        <v>57216596</v>
      </c>
      <c r="G4" s="37">
        <v>350</v>
      </c>
      <c r="H4" s="37" t="s">
        <v>208</v>
      </c>
      <c r="I4" s="37">
        <v>20041201</v>
      </c>
      <c r="J4" s="37" t="s">
        <v>233</v>
      </c>
      <c r="K4" s="37" t="s">
        <v>210</v>
      </c>
      <c r="L4" s="37" t="s">
        <v>211</v>
      </c>
      <c r="M4" s="37">
        <v>350</v>
      </c>
      <c r="N4" s="37">
        <v>2.83</v>
      </c>
      <c r="O4" s="37">
        <v>129.6</v>
      </c>
      <c r="P4" s="37">
        <v>208</v>
      </c>
      <c r="Q4" s="37">
        <v>6.3</v>
      </c>
      <c r="R4" s="37" t="s">
        <v>212</v>
      </c>
      <c r="S4" s="37" t="s">
        <v>212</v>
      </c>
      <c r="T4" s="37">
        <v>1602</v>
      </c>
      <c r="U4" s="37">
        <v>20</v>
      </c>
      <c r="V4" s="37">
        <v>99</v>
      </c>
      <c r="W4" s="37">
        <v>40</v>
      </c>
      <c r="X4" s="37">
        <v>110</v>
      </c>
      <c r="Y4" s="37">
        <v>29</v>
      </c>
      <c r="Z4" s="37">
        <v>68</v>
      </c>
      <c r="AA4" s="37">
        <v>96</v>
      </c>
      <c r="AB4" s="37">
        <v>107.1</v>
      </c>
      <c r="AC4" s="37" t="s">
        <v>213</v>
      </c>
      <c r="AD4" s="37">
        <v>2602</v>
      </c>
      <c r="AE4" s="37">
        <v>20.4</v>
      </c>
      <c r="AF4" s="37">
        <v>98.6</v>
      </c>
      <c r="AG4" s="37">
        <v>40</v>
      </c>
      <c r="AH4" s="37">
        <v>110.3</v>
      </c>
      <c r="AI4" s="37">
        <v>29</v>
      </c>
      <c r="AJ4" s="37">
        <v>68.2</v>
      </c>
      <c r="AK4" s="37">
        <v>96.34</v>
      </c>
      <c r="AL4" s="37">
        <v>95.5</v>
      </c>
      <c r="AM4" s="37" t="s">
        <v>213</v>
      </c>
      <c r="AN4" s="37" t="s">
        <v>214</v>
      </c>
      <c r="AO4" s="37">
        <v>415</v>
      </c>
      <c r="AP4" s="37">
        <v>209.3</v>
      </c>
      <c r="AQ4" s="37">
        <v>0.3</v>
      </c>
      <c r="AR4" s="37">
        <v>669</v>
      </c>
      <c r="AS4" s="37">
        <v>647</v>
      </c>
      <c r="AT4" s="37" t="s">
        <v>213</v>
      </c>
      <c r="AU4" s="37" t="s">
        <v>213</v>
      </c>
      <c r="AV4" s="37" t="s">
        <v>215</v>
      </c>
      <c r="AW4" s="37" t="s">
        <v>213</v>
      </c>
      <c r="AX4" s="37" t="s">
        <v>216</v>
      </c>
      <c r="AY4" s="37">
        <v>811</v>
      </c>
      <c r="AZ4" s="37">
        <v>309.1</v>
      </c>
      <c r="BA4" s="37">
        <v>0.7</v>
      </c>
      <c r="BB4" s="37">
        <v>579</v>
      </c>
      <c r="BC4" s="37">
        <v>574</v>
      </c>
      <c r="BD4" s="37" t="s">
        <v>213</v>
      </c>
      <c r="BE4" s="37" t="s">
        <v>213</v>
      </c>
      <c r="BF4" s="37" t="s">
        <v>215</v>
      </c>
      <c r="BG4" s="37" t="s">
        <v>213</v>
      </c>
      <c r="BH4" s="37" t="s">
        <v>216</v>
      </c>
      <c r="BI4" s="37">
        <v>175.3</v>
      </c>
      <c r="BJ4" s="37">
        <v>250</v>
      </c>
      <c r="BK4" s="37">
        <v>83.4</v>
      </c>
      <c r="BL4" s="37">
        <v>171.5</v>
      </c>
      <c r="BM4" s="37">
        <v>169.8</v>
      </c>
      <c r="BN4" s="37">
        <v>186.5</v>
      </c>
      <c r="BO4" s="37">
        <v>172.4</v>
      </c>
      <c r="BP4" s="37">
        <v>205.5</v>
      </c>
      <c r="BQ4" s="37">
        <v>124.5</v>
      </c>
      <c r="BR4" s="37">
        <v>311.1</v>
      </c>
      <c r="BS4" s="37">
        <v>135.3</v>
      </c>
      <c r="BT4" s="37">
        <v>249.6</v>
      </c>
      <c r="BU4" s="37" t="s">
        <v>217</v>
      </c>
      <c r="BV4" s="37" t="s">
        <v>217</v>
      </c>
      <c r="BW4" s="37">
        <v>186.2</v>
      </c>
      <c r="BX4" s="37">
        <v>186.2</v>
      </c>
      <c r="BY4" s="37">
        <v>208</v>
      </c>
      <c r="BZ4" s="37">
        <v>5.3</v>
      </c>
      <c r="CA4" s="37">
        <v>11.2</v>
      </c>
      <c r="CB4" s="37">
        <v>4.8</v>
      </c>
      <c r="CC4" s="37">
        <v>2.9</v>
      </c>
      <c r="CD4" s="37">
        <v>3.1</v>
      </c>
      <c r="CE4" s="37">
        <v>3</v>
      </c>
      <c r="CF4" s="37">
        <v>2.4</v>
      </c>
      <c r="CG4" s="37">
        <v>3.6</v>
      </c>
      <c r="CH4" s="37">
        <v>4.2</v>
      </c>
      <c r="CI4" s="37">
        <v>8.7</v>
      </c>
      <c r="CJ4" s="37">
        <v>4.2</v>
      </c>
      <c r="CK4" s="37">
        <v>11.7</v>
      </c>
      <c r="CL4" s="37" t="s">
        <v>218</v>
      </c>
      <c r="CM4" s="37" t="s">
        <v>218</v>
      </c>
      <c r="CN4" s="37">
        <v>5.43</v>
      </c>
      <c r="CO4" s="37">
        <v>5.43</v>
      </c>
      <c r="CP4" s="37">
        <v>6.3</v>
      </c>
      <c r="CQ4" s="37" t="s">
        <v>213</v>
      </c>
      <c r="CR4" s="37" t="s">
        <v>213</v>
      </c>
      <c r="CS4" s="37" t="s">
        <v>213</v>
      </c>
      <c r="CT4" s="37" t="s">
        <v>213</v>
      </c>
      <c r="CU4" s="37" t="s">
        <v>213</v>
      </c>
      <c r="CV4" s="37" t="s">
        <v>213</v>
      </c>
      <c r="CW4" s="37" t="s">
        <v>213</v>
      </c>
      <c r="CX4" s="37" t="s">
        <v>213</v>
      </c>
      <c r="CY4" s="37" t="s">
        <v>213</v>
      </c>
      <c r="CZ4" s="37" t="s">
        <v>213</v>
      </c>
      <c r="DA4" s="37" t="s">
        <v>213</v>
      </c>
      <c r="DB4" s="37" t="s">
        <v>213</v>
      </c>
      <c r="DC4" s="37" t="s">
        <v>219</v>
      </c>
      <c r="DD4" s="37" t="s">
        <v>219</v>
      </c>
      <c r="DE4" s="37" t="s">
        <v>213</v>
      </c>
      <c r="DF4" s="37">
        <v>129.6</v>
      </c>
      <c r="DG4" s="37">
        <v>14.67</v>
      </c>
      <c r="DH4" s="37">
        <v>14.53</v>
      </c>
      <c r="DI4" s="37">
        <v>14.82</v>
      </c>
      <c r="DJ4" s="37">
        <v>15.24</v>
      </c>
      <c r="DK4" s="37">
        <v>15.69</v>
      </c>
      <c r="DL4" s="37">
        <v>15.58</v>
      </c>
      <c r="DM4" s="37">
        <v>15.8</v>
      </c>
      <c r="DN4" s="37">
        <v>16.16</v>
      </c>
      <c r="DO4" s="37">
        <v>16.46</v>
      </c>
      <c r="DP4" s="37">
        <v>17.02</v>
      </c>
      <c r="DQ4" s="37">
        <v>0.3</v>
      </c>
      <c r="DR4" s="37">
        <v>1.3</v>
      </c>
      <c r="DS4" s="37">
        <v>2.1</v>
      </c>
      <c r="DT4" s="37">
        <v>2.7</v>
      </c>
      <c r="DU4" s="37">
        <v>3.1</v>
      </c>
      <c r="DV4" s="37">
        <v>3.2</v>
      </c>
      <c r="DW4" s="37">
        <v>3.5</v>
      </c>
      <c r="DX4" s="37">
        <v>3.8</v>
      </c>
      <c r="DY4" s="37">
        <v>4</v>
      </c>
      <c r="DZ4" s="37">
        <v>4.3</v>
      </c>
      <c r="EA4" s="37">
        <v>5.89</v>
      </c>
      <c r="EB4" s="37">
        <v>5.06</v>
      </c>
      <c r="EC4" s="37">
        <v>4.45</v>
      </c>
      <c r="ED4" s="37">
        <v>3.87</v>
      </c>
      <c r="EE4" s="37">
        <v>3.5</v>
      </c>
      <c r="EF4" s="37">
        <v>3.18</v>
      </c>
      <c r="EG4" s="37">
        <v>2.75</v>
      </c>
      <c r="EH4" s="37">
        <v>2.33</v>
      </c>
      <c r="EI4" s="37">
        <v>1.9</v>
      </c>
      <c r="EJ4" s="37">
        <v>1.72</v>
      </c>
      <c r="EK4" s="37">
        <v>1.77</v>
      </c>
      <c r="EL4" s="37">
        <v>1.96</v>
      </c>
      <c r="EM4" s="37">
        <v>2.29</v>
      </c>
      <c r="EN4" s="37">
        <v>2.34</v>
      </c>
      <c r="EO4" s="37">
        <v>2.3</v>
      </c>
      <c r="EP4" s="37">
        <v>2.56</v>
      </c>
      <c r="EQ4" s="37">
        <v>2.42</v>
      </c>
      <c r="ER4" s="37">
        <v>2.6</v>
      </c>
      <c r="ES4" s="37">
        <v>2.62</v>
      </c>
      <c r="ET4" s="37">
        <v>2.9</v>
      </c>
      <c r="EU4" s="37" t="s">
        <v>220</v>
      </c>
      <c r="EV4" s="37">
        <v>1</v>
      </c>
      <c r="EW4" s="37">
        <v>2</v>
      </c>
      <c r="EX4" s="37">
        <v>2</v>
      </c>
      <c r="EY4" s="37">
        <v>2</v>
      </c>
      <c r="EZ4" s="37">
        <v>3</v>
      </c>
      <c r="FA4" s="37">
        <v>3</v>
      </c>
      <c r="FB4" s="37">
        <v>4</v>
      </c>
      <c r="FC4" s="37">
        <v>5</v>
      </c>
      <c r="FD4" s="37">
        <v>6</v>
      </c>
      <c r="FE4" s="37">
        <v>1</v>
      </c>
      <c r="FF4" s="37">
        <v>26</v>
      </c>
      <c r="FG4" s="37">
        <v>39</v>
      </c>
      <c r="FH4" s="37">
        <v>48</v>
      </c>
      <c r="FI4" s="37">
        <v>60</v>
      </c>
      <c r="FJ4" s="37">
        <v>137</v>
      </c>
      <c r="FK4" s="37">
        <v>197</v>
      </c>
      <c r="FL4" s="37">
        <v>251</v>
      </c>
      <c r="FM4" s="37">
        <v>312</v>
      </c>
      <c r="FN4" s="37">
        <v>383</v>
      </c>
      <c r="FO4" s="37" t="s">
        <v>220</v>
      </c>
      <c r="FP4" s="37" t="s">
        <v>220</v>
      </c>
      <c r="FQ4" s="37">
        <v>1</v>
      </c>
      <c r="FR4" s="37" t="s">
        <v>220</v>
      </c>
      <c r="FS4" s="37" t="s">
        <v>220</v>
      </c>
      <c r="FT4" s="37" t="s">
        <v>220</v>
      </c>
      <c r="FU4" s="37" t="s">
        <v>220</v>
      </c>
      <c r="FV4" s="37" t="s">
        <v>220</v>
      </c>
      <c r="FW4" s="37">
        <v>2</v>
      </c>
      <c r="FX4" s="37">
        <v>1</v>
      </c>
      <c r="FY4" s="37">
        <v>2</v>
      </c>
      <c r="FZ4" s="37">
        <v>2</v>
      </c>
      <c r="GA4" s="37">
        <v>2</v>
      </c>
      <c r="GB4" s="37">
        <v>2</v>
      </c>
      <c r="GC4" s="37">
        <v>2</v>
      </c>
      <c r="GD4" s="37">
        <v>2</v>
      </c>
      <c r="GE4" s="37">
        <v>2</v>
      </c>
      <c r="GF4" s="37">
        <v>2</v>
      </c>
      <c r="GG4" s="37">
        <v>2</v>
      </c>
      <c r="GH4" s="37">
        <v>3</v>
      </c>
      <c r="GI4" s="37" t="s">
        <v>220</v>
      </c>
      <c r="GJ4" s="37" t="s">
        <v>220</v>
      </c>
      <c r="GK4" s="37" t="s">
        <v>220</v>
      </c>
      <c r="GL4" s="37" t="s">
        <v>220</v>
      </c>
      <c r="GM4" s="37" t="s">
        <v>220</v>
      </c>
      <c r="GN4" s="37">
        <v>2</v>
      </c>
      <c r="GO4" s="37">
        <v>3</v>
      </c>
      <c r="GP4" s="37">
        <v>4</v>
      </c>
      <c r="GQ4" s="37">
        <v>5</v>
      </c>
      <c r="GR4" s="37">
        <v>6</v>
      </c>
      <c r="GS4" s="37" t="s">
        <v>221</v>
      </c>
      <c r="GT4" s="37" t="s">
        <v>234</v>
      </c>
      <c r="GU4" s="37" t="s">
        <v>223</v>
      </c>
      <c r="GV4" s="37" t="s">
        <v>224</v>
      </c>
      <c r="GW4" s="37" t="s">
        <v>225</v>
      </c>
      <c r="GX4" s="37" t="s">
        <v>218</v>
      </c>
    </row>
    <row r="5" spans="1:206" ht="12.75">
      <c r="A5">
        <v>55851</v>
      </c>
      <c r="B5" t="s">
        <v>206</v>
      </c>
      <c r="C5" t="s">
        <v>270</v>
      </c>
      <c r="D5">
        <v>2</v>
      </c>
      <c r="E5">
        <v>5</v>
      </c>
      <c r="F5">
        <v>57281179</v>
      </c>
      <c r="G5">
        <v>1400</v>
      </c>
      <c r="H5" t="s">
        <v>271</v>
      </c>
      <c r="I5">
        <v>20050606</v>
      </c>
      <c r="J5" t="s">
        <v>278</v>
      </c>
      <c r="K5" t="s">
        <v>210</v>
      </c>
      <c r="L5" t="s">
        <v>273</v>
      </c>
      <c r="M5">
        <v>350</v>
      </c>
      <c r="N5">
        <v>3.43</v>
      </c>
      <c r="O5">
        <v>45.1</v>
      </c>
      <c r="P5">
        <v>84.9</v>
      </c>
      <c r="Q5">
        <v>1.6</v>
      </c>
      <c r="R5">
        <v>0.4259</v>
      </c>
      <c r="S5">
        <v>-0.6536</v>
      </c>
      <c r="T5">
        <v>1600</v>
      </c>
      <c r="U5">
        <v>20</v>
      </c>
      <c r="V5">
        <v>99</v>
      </c>
      <c r="W5">
        <v>40</v>
      </c>
      <c r="X5">
        <v>110</v>
      </c>
      <c r="Y5">
        <v>29</v>
      </c>
      <c r="Z5">
        <v>68</v>
      </c>
      <c r="AA5">
        <v>2</v>
      </c>
      <c r="AB5">
        <v>7</v>
      </c>
      <c r="AC5" t="s">
        <v>213</v>
      </c>
      <c r="AD5">
        <v>2601</v>
      </c>
      <c r="AE5">
        <v>23</v>
      </c>
      <c r="AF5">
        <v>97</v>
      </c>
      <c r="AG5">
        <v>40</v>
      </c>
      <c r="AH5">
        <v>110</v>
      </c>
      <c r="AI5">
        <v>29</v>
      </c>
      <c r="AJ5">
        <v>68</v>
      </c>
      <c r="AK5">
        <v>2</v>
      </c>
      <c r="AL5">
        <v>-2</v>
      </c>
      <c r="AM5" t="s">
        <v>213</v>
      </c>
      <c r="AN5" t="s">
        <v>214</v>
      </c>
      <c r="AO5">
        <v>452</v>
      </c>
      <c r="AP5">
        <v>200</v>
      </c>
      <c r="AQ5">
        <v>1</v>
      </c>
      <c r="AR5">
        <v>674</v>
      </c>
      <c r="AS5">
        <v>643</v>
      </c>
      <c r="AT5" t="s">
        <v>213</v>
      </c>
      <c r="AU5" t="s">
        <v>213</v>
      </c>
      <c r="AV5" t="s">
        <v>215</v>
      </c>
      <c r="AW5" t="s">
        <v>213</v>
      </c>
      <c r="AX5" t="s">
        <v>216</v>
      </c>
      <c r="AY5">
        <v>800</v>
      </c>
      <c r="AZ5">
        <v>306</v>
      </c>
      <c r="BA5">
        <v>1</v>
      </c>
      <c r="BB5">
        <v>571</v>
      </c>
      <c r="BC5">
        <v>576</v>
      </c>
      <c r="BD5" t="s">
        <v>213</v>
      </c>
      <c r="BE5" t="s">
        <v>213</v>
      </c>
      <c r="BF5" t="s">
        <v>215</v>
      </c>
      <c r="BG5" t="s">
        <v>213</v>
      </c>
      <c r="BH5" t="s">
        <v>216</v>
      </c>
      <c r="BI5">
        <v>52.3</v>
      </c>
      <c r="BJ5">
        <v>97.6</v>
      </c>
      <c r="BK5">
        <v>72.9</v>
      </c>
      <c r="BL5">
        <v>76.4</v>
      </c>
      <c r="BM5">
        <v>80.8</v>
      </c>
      <c r="BN5">
        <v>125.7</v>
      </c>
      <c r="BO5">
        <v>39.2</v>
      </c>
      <c r="BP5">
        <v>160.3</v>
      </c>
      <c r="BQ5">
        <v>84.3</v>
      </c>
      <c r="BR5">
        <v>50.6</v>
      </c>
      <c r="BS5">
        <v>68.7</v>
      </c>
      <c r="BT5">
        <v>86.1</v>
      </c>
      <c r="BU5" t="s">
        <v>217</v>
      </c>
      <c r="BV5" t="s">
        <v>217</v>
      </c>
      <c r="BW5">
        <v>82.91</v>
      </c>
      <c r="BX5">
        <v>82.91</v>
      </c>
      <c r="BY5">
        <v>84.9</v>
      </c>
      <c r="BZ5">
        <v>0.6</v>
      </c>
      <c r="CA5">
        <v>0.6</v>
      </c>
      <c r="CB5">
        <v>2.8</v>
      </c>
      <c r="CC5">
        <v>1</v>
      </c>
      <c r="CD5">
        <v>1.9</v>
      </c>
      <c r="CE5">
        <v>0.9</v>
      </c>
      <c r="CF5">
        <v>2.6</v>
      </c>
      <c r="CG5">
        <v>1.1</v>
      </c>
      <c r="CH5">
        <v>1.9</v>
      </c>
      <c r="CI5">
        <v>1.6</v>
      </c>
      <c r="CJ5">
        <v>0.4</v>
      </c>
      <c r="CK5">
        <v>2.6</v>
      </c>
      <c r="CL5" t="s">
        <v>218</v>
      </c>
      <c r="CM5" t="s">
        <v>218</v>
      </c>
      <c r="CN5">
        <v>1.5</v>
      </c>
      <c r="CO5">
        <v>1.5</v>
      </c>
      <c r="CP5">
        <v>1.6</v>
      </c>
      <c r="CQ5" t="s">
        <v>213</v>
      </c>
      <c r="CR5" t="s">
        <v>213</v>
      </c>
      <c r="CS5" t="s">
        <v>213</v>
      </c>
      <c r="CT5" t="s">
        <v>213</v>
      </c>
      <c r="CU5" t="s">
        <v>213</v>
      </c>
      <c r="CV5" t="s">
        <v>213</v>
      </c>
      <c r="CW5" t="s">
        <v>213</v>
      </c>
      <c r="CX5" t="s">
        <v>213</v>
      </c>
      <c r="CY5" t="s">
        <v>213</v>
      </c>
      <c r="CZ5" t="s">
        <v>213</v>
      </c>
      <c r="DA5" t="s">
        <v>213</v>
      </c>
      <c r="DB5" t="s">
        <v>213</v>
      </c>
      <c r="DC5" t="s">
        <v>219</v>
      </c>
      <c r="DD5" t="s">
        <v>219</v>
      </c>
      <c r="DE5" t="s">
        <v>213</v>
      </c>
      <c r="DF5">
        <v>45.1</v>
      </c>
      <c r="DG5">
        <v>14.89</v>
      </c>
      <c r="DH5">
        <v>16.39</v>
      </c>
      <c r="DI5">
        <v>17.18</v>
      </c>
      <c r="DJ5">
        <v>17.86</v>
      </c>
      <c r="DK5">
        <v>18.42</v>
      </c>
      <c r="DL5">
        <v>18.74</v>
      </c>
      <c r="DM5">
        <v>19.3</v>
      </c>
      <c r="DN5">
        <v>19.94</v>
      </c>
      <c r="DO5">
        <v>20.61</v>
      </c>
      <c r="DP5">
        <v>21.59</v>
      </c>
      <c r="DQ5">
        <v>0.3</v>
      </c>
      <c r="DR5">
        <v>1.1</v>
      </c>
      <c r="DS5">
        <v>1.8</v>
      </c>
      <c r="DT5">
        <v>2.6</v>
      </c>
      <c r="DU5">
        <v>3.3</v>
      </c>
      <c r="DV5">
        <v>3.5</v>
      </c>
      <c r="DW5">
        <v>4</v>
      </c>
      <c r="DX5">
        <v>4.4</v>
      </c>
      <c r="DY5">
        <v>4.8</v>
      </c>
      <c r="DZ5">
        <v>5.4</v>
      </c>
      <c r="EA5">
        <v>7.52</v>
      </c>
      <c r="EB5">
        <v>7.14</v>
      </c>
      <c r="EC5">
        <v>6.81</v>
      </c>
      <c r="ED5">
        <v>6.02</v>
      </c>
      <c r="EE5">
        <v>5.43</v>
      </c>
      <c r="EF5">
        <v>4.77</v>
      </c>
      <c r="EG5">
        <v>4.55</v>
      </c>
      <c r="EH5">
        <v>3.44</v>
      </c>
      <c r="EI5">
        <v>2.77</v>
      </c>
      <c r="EJ5">
        <v>2.54</v>
      </c>
      <c r="EK5">
        <v>1.3</v>
      </c>
      <c r="EL5">
        <v>1.39</v>
      </c>
      <c r="EM5">
        <v>1.56</v>
      </c>
      <c r="EN5">
        <v>1.56</v>
      </c>
      <c r="EO5">
        <v>2.23</v>
      </c>
      <c r="EP5">
        <v>1.62</v>
      </c>
      <c r="EQ5">
        <v>1.89</v>
      </c>
      <c r="ER5">
        <v>1.87</v>
      </c>
      <c r="ES5">
        <v>2.04</v>
      </c>
      <c r="ET5">
        <v>2.16</v>
      </c>
      <c r="EU5" t="s">
        <v>220</v>
      </c>
      <c r="EV5">
        <v>2</v>
      </c>
      <c r="EW5">
        <v>4</v>
      </c>
      <c r="EX5">
        <v>3</v>
      </c>
      <c r="EY5">
        <v>3</v>
      </c>
      <c r="EZ5">
        <v>4</v>
      </c>
      <c r="FA5">
        <v>4</v>
      </c>
      <c r="FB5">
        <v>6</v>
      </c>
      <c r="FC5">
        <v>7</v>
      </c>
      <c r="FD5">
        <v>8</v>
      </c>
      <c r="FE5">
        <v>1</v>
      </c>
      <c r="FF5">
        <v>27</v>
      </c>
      <c r="FG5">
        <v>38</v>
      </c>
      <c r="FH5">
        <v>45</v>
      </c>
      <c r="FI5">
        <v>48</v>
      </c>
      <c r="FJ5">
        <v>73</v>
      </c>
      <c r="FK5">
        <v>99</v>
      </c>
      <c r="FL5">
        <v>153</v>
      </c>
      <c r="FM5">
        <v>197</v>
      </c>
      <c r="FN5">
        <v>238</v>
      </c>
      <c r="FO5" t="s">
        <v>220</v>
      </c>
      <c r="FP5" t="s">
        <v>220</v>
      </c>
      <c r="FQ5">
        <v>2</v>
      </c>
      <c r="FR5" t="s">
        <v>220</v>
      </c>
      <c r="FS5" t="s">
        <v>220</v>
      </c>
      <c r="FT5" t="s">
        <v>220</v>
      </c>
      <c r="FU5" t="s">
        <v>220</v>
      </c>
      <c r="FV5" t="s">
        <v>220</v>
      </c>
      <c r="FW5">
        <v>1</v>
      </c>
      <c r="FX5">
        <v>1</v>
      </c>
      <c r="FY5" t="s">
        <v>220</v>
      </c>
      <c r="FZ5" t="s">
        <v>220</v>
      </c>
      <c r="GA5">
        <v>1</v>
      </c>
      <c r="GB5" t="s">
        <v>220</v>
      </c>
      <c r="GC5" t="s">
        <v>220</v>
      </c>
      <c r="GD5" t="s">
        <v>220</v>
      </c>
      <c r="GE5">
        <v>1</v>
      </c>
      <c r="GF5">
        <v>2</v>
      </c>
      <c r="GG5">
        <v>1</v>
      </c>
      <c r="GH5">
        <v>1</v>
      </c>
      <c r="GI5" t="s">
        <v>220</v>
      </c>
      <c r="GJ5" t="s">
        <v>220</v>
      </c>
      <c r="GK5" t="s">
        <v>220</v>
      </c>
      <c r="GL5" t="s">
        <v>220</v>
      </c>
      <c r="GM5" t="s">
        <v>220</v>
      </c>
      <c r="GN5">
        <v>1</v>
      </c>
      <c r="GO5">
        <v>2</v>
      </c>
      <c r="GP5">
        <v>3</v>
      </c>
      <c r="GQ5">
        <v>3</v>
      </c>
      <c r="GR5">
        <v>4</v>
      </c>
      <c r="GS5" t="s">
        <v>274</v>
      </c>
      <c r="GT5" t="s">
        <v>279</v>
      </c>
      <c r="GU5" t="s">
        <v>276</v>
      </c>
      <c r="GV5" t="s">
        <v>225</v>
      </c>
      <c r="GW5" t="s">
        <v>277</v>
      </c>
      <c r="GX5" t="s">
        <v>218</v>
      </c>
    </row>
    <row r="6" spans="1:206" ht="12.75">
      <c r="A6">
        <v>55853</v>
      </c>
      <c r="B6" t="s">
        <v>206</v>
      </c>
      <c r="C6" t="s">
        <v>264</v>
      </c>
      <c r="D6">
        <v>2</v>
      </c>
      <c r="E6">
        <v>6</v>
      </c>
      <c r="F6">
        <v>57281179</v>
      </c>
      <c r="G6">
        <v>1750</v>
      </c>
      <c r="H6" t="s">
        <v>271</v>
      </c>
      <c r="I6">
        <v>20050627</v>
      </c>
      <c r="J6" t="s">
        <v>287</v>
      </c>
      <c r="K6" t="s">
        <v>210</v>
      </c>
      <c r="L6" t="s">
        <v>273</v>
      </c>
      <c r="M6">
        <v>350</v>
      </c>
      <c r="N6">
        <v>3.42</v>
      </c>
      <c r="O6">
        <v>26.5</v>
      </c>
      <c r="P6">
        <v>46.8</v>
      </c>
      <c r="Q6">
        <v>1.4</v>
      </c>
      <c r="R6">
        <v>-1.7609</v>
      </c>
      <c r="S6">
        <v>-0.7708</v>
      </c>
      <c r="T6">
        <v>1601</v>
      </c>
      <c r="U6">
        <v>20</v>
      </c>
      <c r="V6">
        <v>99</v>
      </c>
      <c r="W6">
        <v>40</v>
      </c>
      <c r="X6">
        <v>110</v>
      </c>
      <c r="Y6">
        <v>29</v>
      </c>
      <c r="Z6">
        <v>68</v>
      </c>
      <c r="AA6">
        <v>2</v>
      </c>
      <c r="AB6">
        <v>6.9</v>
      </c>
      <c r="AC6" t="s">
        <v>213</v>
      </c>
      <c r="AD6">
        <v>2602</v>
      </c>
      <c r="AE6">
        <v>23.3</v>
      </c>
      <c r="AF6">
        <v>97.3</v>
      </c>
      <c r="AG6">
        <v>39.9</v>
      </c>
      <c r="AH6">
        <v>110</v>
      </c>
      <c r="AI6">
        <v>28.7</v>
      </c>
      <c r="AJ6">
        <v>68.1</v>
      </c>
      <c r="AK6">
        <v>1.76</v>
      </c>
      <c r="AL6">
        <v>-2.5</v>
      </c>
      <c r="AM6" t="s">
        <v>213</v>
      </c>
      <c r="AN6" t="s">
        <v>214</v>
      </c>
      <c r="AO6">
        <v>452</v>
      </c>
      <c r="AP6">
        <v>200</v>
      </c>
      <c r="AQ6">
        <v>0.9</v>
      </c>
      <c r="AR6">
        <v>674</v>
      </c>
      <c r="AS6">
        <v>644</v>
      </c>
      <c r="AT6" t="s">
        <v>213</v>
      </c>
      <c r="AU6" t="s">
        <v>213</v>
      </c>
      <c r="AV6" t="s">
        <v>215</v>
      </c>
      <c r="AW6" t="s">
        <v>213</v>
      </c>
      <c r="AX6" t="s">
        <v>216</v>
      </c>
      <c r="AY6">
        <v>807</v>
      </c>
      <c r="AZ6">
        <v>306.1</v>
      </c>
      <c r="BA6">
        <v>1.3</v>
      </c>
      <c r="BB6">
        <v>577</v>
      </c>
      <c r="BC6">
        <v>582</v>
      </c>
      <c r="BD6" t="s">
        <v>213</v>
      </c>
      <c r="BE6" t="s">
        <v>213</v>
      </c>
      <c r="BF6" t="s">
        <v>215</v>
      </c>
      <c r="BG6" t="s">
        <v>213</v>
      </c>
      <c r="BH6" t="s">
        <v>216</v>
      </c>
      <c r="BI6">
        <v>15.4</v>
      </c>
      <c r="BJ6">
        <v>89</v>
      </c>
      <c r="BK6">
        <v>25</v>
      </c>
      <c r="BL6">
        <v>30</v>
      </c>
      <c r="BM6">
        <v>44</v>
      </c>
      <c r="BN6">
        <v>59.4</v>
      </c>
      <c r="BO6">
        <v>25.2</v>
      </c>
      <c r="BP6">
        <v>33.9</v>
      </c>
      <c r="BQ6">
        <v>44.3</v>
      </c>
      <c r="BR6">
        <v>73.5</v>
      </c>
      <c r="BS6">
        <v>37.9</v>
      </c>
      <c r="BT6">
        <v>55.6</v>
      </c>
      <c r="BU6" t="s">
        <v>217</v>
      </c>
      <c r="BV6" t="s">
        <v>217</v>
      </c>
      <c r="BW6">
        <v>44.43</v>
      </c>
      <c r="BX6">
        <v>44.43</v>
      </c>
      <c r="BY6">
        <v>46.8</v>
      </c>
      <c r="BZ6">
        <v>1.3</v>
      </c>
      <c r="CA6">
        <v>1.1</v>
      </c>
      <c r="CB6">
        <v>1.2</v>
      </c>
      <c r="CC6">
        <v>2.4</v>
      </c>
      <c r="CD6">
        <v>0.6</v>
      </c>
      <c r="CE6">
        <v>2.8</v>
      </c>
      <c r="CF6">
        <v>0.6</v>
      </c>
      <c r="CG6">
        <v>1.6</v>
      </c>
      <c r="CH6">
        <v>0.9</v>
      </c>
      <c r="CI6">
        <v>1.3</v>
      </c>
      <c r="CJ6">
        <v>3.7</v>
      </c>
      <c r="CK6">
        <v>0.7</v>
      </c>
      <c r="CL6" t="s">
        <v>288</v>
      </c>
      <c r="CM6" t="s">
        <v>218</v>
      </c>
      <c r="CN6">
        <v>1.52</v>
      </c>
      <c r="CO6">
        <v>1.29</v>
      </c>
      <c r="CP6">
        <v>1.4</v>
      </c>
      <c r="CQ6" t="s">
        <v>213</v>
      </c>
      <c r="CR6" t="s">
        <v>213</v>
      </c>
      <c r="CS6" t="s">
        <v>213</v>
      </c>
      <c r="CT6" t="s">
        <v>213</v>
      </c>
      <c r="CU6" t="s">
        <v>213</v>
      </c>
      <c r="CV6" t="s">
        <v>213</v>
      </c>
      <c r="CW6" t="s">
        <v>213</v>
      </c>
      <c r="CX6" t="s">
        <v>213</v>
      </c>
      <c r="CY6" t="s">
        <v>213</v>
      </c>
      <c r="CZ6" t="s">
        <v>213</v>
      </c>
      <c r="DA6" t="s">
        <v>213</v>
      </c>
      <c r="DB6" t="s">
        <v>213</v>
      </c>
      <c r="DC6" t="s">
        <v>219</v>
      </c>
      <c r="DD6" t="s">
        <v>219</v>
      </c>
      <c r="DE6" t="s">
        <v>213</v>
      </c>
      <c r="DF6">
        <v>26.5</v>
      </c>
      <c r="DG6">
        <v>15.7</v>
      </c>
      <c r="DH6">
        <v>16.42</v>
      </c>
      <c r="DI6">
        <v>17.37</v>
      </c>
      <c r="DJ6">
        <v>18.16</v>
      </c>
      <c r="DK6">
        <v>18.99</v>
      </c>
      <c r="DL6">
        <v>19.11</v>
      </c>
      <c r="DM6">
        <v>19.54</v>
      </c>
      <c r="DN6">
        <v>20.09</v>
      </c>
      <c r="DO6">
        <v>20.64</v>
      </c>
      <c r="DP6">
        <v>21.16</v>
      </c>
      <c r="DQ6">
        <v>0.2</v>
      </c>
      <c r="DR6">
        <v>1.1</v>
      </c>
      <c r="DS6">
        <v>1.8</v>
      </c>
      <c r="DT6">
        <v>2.6</v>
      </c>
      <c r="DU6">
        <v>3.3</v>
      </c>
      <c r="DV6">
        <v>3.5</v>
      </c>
      <c r="DW6">
        <v>4</v>
      </c>
      <c r="DX6">
        <v>4.3</v>
      </c>
      <c r="DY6">
        <v>4.8</v>
      </c>
      <c r="DZ6">
        <v>5.4</v>
      </c>
      <c r="EA6">
        <v>8.57</v>
      </c>
      <c r="EB6">
        <v>8.03</v>
      </c>
      <c r="EC6">
        <v>7.48</v>
      </c>
      <c r="ED6">
        <v>6.73</v>
      </c>
      <c r="EE6">
        <v>6.31</v>
      </c>
      <c r="EF6">
        <v>6.13</v>
      </c>
      <c r="EG6">
        <v>4.97</v>
      </c>
      <c r="EH6">
        <v>4.55</v>
      </c>
      <c r="EI6">
        <v>4.12</v>
      </c>
      <c r="EJ6">
        <v>3.84</v>
      </c>
      <c r="EK6">
        <v>1.86</v>
      </c>
      <c r="EL6">
        <v>1.94</v>
      </c>
      <c r="EM6">
        <v>2.07</v>
      </c>
      <c r="EN6">
        <v>2.23</v>
      </c>
      <c r="EO6">
        <v>2.32</v>
      </c>
      <c r="EP6">
        <v>2.38</v>
      </c>
      <c r="EQ6">
        <v>2.38</v>
      </c>
      <c r="ER6">
        <v>2.58</v>
      </c>
      <c r="ES6">
        <v>2.37</v>
      </c>
      <c r="ET6">
        <v>2.64</v>
      </c>
      <c r="EU6" t="s">
        <v>220</v>
      </c>
      <c r="EV6">
        <v>3</v>
      </c>
      <c r="EW6">
        <v>4</v>
      </c>
      <c r="EX6">
        <v>4</v>
      </c>
      <c r="EY6">
        <v>4</v>
      </c>
      <c r="EZ6">
        <v>4</v>
      </c>
      <c r="FA6">
        <v>4</v>
      </c>
      <c r="FB6">
        <v>4</v>
      </c>
      <c r="FC6">
        <v>5</v>
      </c>
      <c r="FD6">
        <v>5</v>
      </c>
      <c r="FE6">
        <v>2</v>
      </c>
      <c r="FF6">
        <v>23</v>
      </c>
      <c r="FG6">
        <v>33</v>
      </c>
      <c r="FH6">
        <v>37</v>
      </c>
      <c r="FI6">
        <v>40</v>
      </c>
      <c r="FJ6">
        <v>63</v>
      </c>
      <c r="FK6">
        <v>79</v>
      </c>
      <c r="FL6">
        <v>93</v>
      </c>
      <c r="FM6">
        <v>110</v>
      </c>
      <c r="FN6">
        <v>156</v>
      </c>
      <c r="FO6" t="s">
        <v>220</v>
      </c>
      <c r="FP6">
        <v>1</v>
      </c>
      <c r="FQ6">
        <v>3</v>
      </c>
      <c r="FR6">
        <v>1</v>
      </c>
      <c r="FS6" t="s">
        <v>220</v>
      </c>
      <c r="FT6">
        <v>2</v>
      </c>
      <c r="FU6" t="s">
        <v>220</v>
      </c>
      <c r="FV6">
        <v>1</v>
      </c>
      <c r="FW6">
        <v>2</v>
      </c>
      <c r="FX6">
        <v>2</v>
      </c>
      <c r="FY6">
        <v>2</v>
      </c>
      <c r="FZ6">
        <v>2</v>
      </c>
      <c r="GA6">
        <v>2</v>
      </c>
      <c r="GB6">
        <v>2</v>
      </c>
      <c r="GC6">
        <v>2</v>
      </c>
      <c r="GD6">
        <v>2</v>
      </c>
      <c r="GE6">
        <v>3</v>
      </c>
      <c r="GF6">
        <v>2</v>
      </c>
      <c r="GG6">
        <v>3</v>
      </c>
      <c r="GH6">
        <v>3</v>
      </c>
      <c r="GI6" t="s">
        <v>220</v>
      </c>
      <c r="GJ6" t="s">
        <v>220</v>
      </c>
      <c r="GK6" t="s">
        <v>220</v>
      </c>
      <c r="GL6" t="s">
        <v>220</v>
      </c>
      <c r="GM6" t="s">
        <v>220</v>
      </c>
      <c r="GN6">
        <v>2</v>
      </c>
      <c r="GO6">
        <v>2</v>
      </c>
      <c r="GP6">
        <v>3</v>
      </c>
      <c r="GQ6">
        <v>4</v>
      </c>
      <c r="GR6">
        <v>5</v>
      </c>
      <c r="GS6" t="s">
        <v>274</v>
      </c>
      <c r="GT6" t="s">
        <v>289</v>
      </c>
      <c r="GU6" t="s">
        <v>286</v>
      </c>
      <c r="GV6" t="s">
        <v>225</v>
      </c>
      <c r="GW6" t="s">
        <v>277</v>
      </c>
      <c r="GX6" t="s">
        <v>218</v>
      </c>
    </row>
    <row r="7" spans="1:206" ht="12.75">
      <c r="A7">
        <v>55850</v>
      </c>
      <c r="B7" t="s">
        <v>206</v>
      </c>
      <c r="C7" t="s">
        <v>207</v>
      </c>
      <c r="D7">
        <v>2</v>
      </c>
      <c r="E7">
        <v>7</v>
      </c>
      <c r="F7">
        <v>57281179</v>
      </c>
      <c r="G7">
        <v>2100</v>
      </c>
      <c r="H7" t="s">
        <v>271</v>
      </c>
      <c r="I7">
        <v>20050713</v>
      </c>
      <c r="J7" t="s">
        <v>297</v>
      </c>
      <c r="K7" t="s">
        <v>210</v>
      </c>
      <c r="L7" t="s">
        <v>273</v>
      </c>
      <c r="M7">
        <v>350</v>
      </c>
      <c r="N7">
        <v>3.54</v>
      </c>
      <c r="O7">
        <v>32.8</v>
      </c>
      <c r="P7">
        <v>61.4</v>
      </c>
      <c r="Q7">
        <v>1.3</v>
      </c>
      <c r="R7">
        <v>-0.7778</v>
      </c>
      <c r="S7">
        <v>-1.4049</v>
      </c>
      <c r="T7">
        <v>1601</v>
      </c>
      <c r="U7">
        <v>20</v>
      </c>
      <c r="V7">
        <v>99</v>
      </c>
      <c r="W7">
        <v>40</v>
      </c>
      <c r="X7">
        <v>110</v>
      </c>
      <c r="Y7">
        <v>29</v>
      </c>
      <c r="Z7">
        <v>71.4</v>
      </c>
      <c r="AA7">
        <v>2</v>
      </c>
      <c r="AB7">
        <v>7.3</v>
      </c>
      <c r="AC7" t="s">
        <v>213</v>
      </c>
      <c r="AD7">
        <v>2602</v>
      </c>
      <c r="AE7">
        <v>24.4</v>
      </c>
      <c r="AF7">
        <v>95.1</v>
      </c>
      <c r="AG7">
        <v>40</v>
      </c>
      <c r="AH7">
        <v>109.9</v>
      </c>
      <c r="AI7">
        <v>28.7</v>
      </c>
      <c r="AJ7">
        <v>68.2</v>
      </c>
      <c r="AK7">
        <v>1.82</v>
      </c>
      <c r="AL7">
        <v>-2.5</v>
      </c>
      <c r="AM7" t="s">
        <v>213</v>
      </c>
      <c r="AN7" t="s">
        <v>214</v>
      </c>
      <c r="AO7">
        <v>449</v>
      </c>
      <c r="AP7">
        <v>199.8</v>
      </c>
      <c r="AQ7">
        <v>0.9</v>
      </c>
      <c r="AR7">
        <v>677</v>
      </c>
      <c r="AS7">
        <v>648</v>
      </c>
      <c r="AT7" t="s">
        <v>213</v>
      </c>
      <c r="AU7" t="s">
        <v>213</v>
      </c>
      <c r="AV7" t="s">
        <v>215</v>
      </c>
      <c r="AW7" t="s">
        <v>213</v>
      </c>
      <c r="AX7" t="s">
        <v>216</v>
      </c>
      <c r="AY7">
        <v>807</v>
      </c>
      <c r="AZ7">
        <v>305</v>
      </c>
      <c r="BA7">
        <v>1.3</v>
      </c>
      <c r="BB7">
        <v>580</v>
      </c>
      <c r="BC7">
        <v>585</v>
      </c>
      <c r="BD7" t="s">
        <v>213</v>
      </c>
      <c r="BE7" t="s">
        <v>213</v>
      </c>
      <c r="BF7" t="s">
        <v>215</v>
      </c>
      <c r="BG7" t="s">
        <v>213</v>
      </c>
      <c r="BH7" t="s">
        <v>216</v>
      </c>
      <c r="BI7">
        <v>58.4</v>
      </c>
      <c r="BJ7">
        <v>92</v>
      </c>
      <c r="BK7">
        <v>20.3</v>
      </c>
      <c r="BL7">
        <v>80.3</v>
      </c>
      <c r="BM7">
        <v>31.4</v>
      </c>
      <c r="BN7">
        <v>84.3</v>
      </c>
      <c r="BO7">
        <v>63.9</v>
      </c>
      <c r="BP7">
        <v>80.5</v>
      </c>
      <c r="BQ7">
        <v>64.3</v>
      </c>
      <c r="BR7">
        <v>48.8</v>
      </c>
      <c r="BS7">
        <v>43.4</v>
      </c>
      <c r="BT7">
        <v>96.8</v>
      </c>
      <c r="BU7" t="s">
        <v>217</v>
      </c>
      <c r="BV7" t="s">
        <v>217</v>
      </c>
      <c r="BW7">
        <v>63.7</v>
      </c>
      <c r="BX7">
        <v>63.7</v>
      </c>
      <c r="BY7">
        <v>61.4</v>
      </c>
      <c r="BZ7">
        <v>0.7</v>
      </c>
      <c r="CA7">
        <v>0.5</v>
      </c>
      <c r="CB7">
        <v>0.8</v>
      </c>
      <c r="CC7">
        <v>1.5</v>
      </c>
      <c r="CD7">
        <v>1.8</v>
      </c>
      <c r="CE7">
        <v>1.8</v>
      </c>
      <c r="CF7">
        <v>0.7</v>
      </c>
      <c r="CG7">
        <v>1.9</v>
      </c>
      <c r="CH7">
        <v>2.2</v>
      </c>
      <c r="CI7">
        <v>1</v>
      </c>
      <c r="CJ7">
        <v>1.7</v>
      </c>
      <c r="CK7">
        <v>1.1</v>
      </c>
      <c r="CL7" t="s">
        <v>218</v>
      </c>
      <c r="CM7" t="s">
        <v>218</v>
      </c>
      <c r="CN7">
        <v>1.31</v>
      </c>
      <c r="CO7">
        <v>1.31</v>
      </c>
      <c r="CP7">
        <v>1.3</v>
      </c>
      <c r="CQ7" t="s">
        <v>213</v>
      </c>
      <c r="CR7" t="s">
        <v>213</v>
      </c>
      <c r="CS7" t="s">
        <v>213</v>
      </c>
      <c r="CT7" t="s">
        <v>213</v>
      </c>
      <c r="CU7" t="s">
        <v>213</v>
      </c>
      <c r="CV7" t="s">
        <v>213</v>
      </c>
      <c r="CW7" t="s">
        <v>213</v>
      </c>
      <c r="CX7" t="s">
        <v>213</v>
      </c>
      <c r="CY7" t="s">
        <v>213</v>
      </c>
      <c r="CZ7" t="s">
        <v>213</v>
      </c>
      <c r="DA7" t="s">
        <v>213</v>
      </c>
      <c r="DB7" t="s">
        <v>213</v>
      </c>
      <c r="DC7" t="s">
        <v>219</v>
      </c>
      <c r="DD7" t="s">
        <v>219</v>
      </c>
      <c r="DE7" t="s">
        <v>213</v>
      </c>
      <c r="DF7">
        <v>32.8</v>
      </c>
      <c r="DG7">
        <v>16.41</v>
      </c>
      <c r="DH7">
        <v>17.2</v>
      </c>
      <c r="DI7">
        <v>18.21</v>
      </c>
      <c r="DJ7">
        <v>19.3</v>
      </c>
      <c r="DK7">
        <v>20.41</v>
      </c>
      <c r="DL7">
        <v>20.33</v>
      </c>
      <c r="DM7">
        <v>21.31</v>
      </c>
      <c r="DN7">
        <v>22.62</v>
      </c>
      <c r="DO7">
        <v>25.37</v>
      </c>
      <c r="DP7">
        <v>27.03</v>
      </c>
      <c r="DQ7">
        <v>0.2</v>
      </c>
      <c r="DR7">
        <v>1.1</v>
      </c>
      <c r="DS7">
        <v>1.9</v>
      </c>
      <c r="DT7">
        <v>2.7</v>
      </c>
      <c r="DU7">
        <v>3.4</v>
      </c>
      <c r="DV7">
        <v>3.7</v>
      </c>
      <c r="DW7">
        <v>4.1</v>
      </c>
      <c r="DX7">
        <v>4.6</v>
      </c>
      <c r="DY7">
        <v>5</v>
      </c>
      <c r="DZ7">
        <v>5.4</v>
      </c>
      <c r="EA7">
        <v>11.13</v>
      </c>
      <c r="EB7">
        <v>10.68</v>
      </c>
      <c r="EC7">
        <v>9.93</v>
      </c>
      <c r="ED7">
        <v>9.35</v>
      </c>
      <c r="EE7">
        <v>8.79</v>
      </c>
      <c r="EF7">
        <v>8.17</v>
      </c>
      <c r="EG7">
        <v>7.35</v>
      </c>
      <c r="EH7">
        <v>6.43</v>
      </c>
      <c r="EI7">
        <v>5.56</v>
      </c>
      <c r="EJ7">
        <v>4.67</v>
      </c>
      <c r="EK7">
        <v>1.73</v>
      </c>
      <c r="EL7">
        <v>1.84</v>
      </c>
      <c r="EM7">
        <v>2.13</v>
      </c>
      <c r="EN7">
        <v>2.39</v>
      </c>
      <c r="EO7">
        <v>2.42</v>
      </c>
      <c r="EP7">
        <v>2.45</v>
      </c>
      <c r="EQ7">
        <v>2.73</v>
      </c>
      <c r="ER7">
        <v>3.1</v>
      </c>
      <c r="ES7">
        <v>2.81</v>
      </c>
      <c r="ET7">
        <v>3.05</v>
      </c>
      <c r="EU7" t="s">
        <v>220</v>
      </c>
      <c r="EV7">
        <v>1</v>
      </c>
      <c r="EW7">
        <v>1</v>
      </c>
      <c r="EX7">
        <v>2</v>
      </c>
      <c r="EY7">
        <v>2</v>
      </c>
      <c r="EZ7">
        <v>2</v>
      </c>
      <c r="FA7">
        <v>2</v>
      </c>
      <c r="FB7">
        <v>4</v>
      </c>
      <c r="FC7">
        <v>3</v>
      </c>
      <c r="FD7">
        <v>4</v>
      </c>
      <c r="FE7">
        <v>2</v>
      </c>
      <c r="FF7">
        <v>26</v>
      </c>
      <c r="FG7">
        <v>39</v>
      </c>
      <c r="FH7">
        <v>47</v>
      </c>
      <c r="FI7">
        <v>50</v>
      </c>
      <c r="FJ7">
        <v>72</v>
      </c>
      <c r="FK7">
        <v>85</v>
      </c>
      <c r="FL7">
        <v>97</v>
      </c>
      <c r="FM7">
        <v>124</v>
      </c>
      <c r="FN7">
        <v>176</v>
      </c>
      <c r="FO7" t="s">
        <v>220</v>
      </c>
      <c r="FP7" t="s">
        <v>220</v>
      </c>
      <c r="FQ7" t="s">
        <v>220</v>
      </c>
      <c r="FR7" t="s">
        <v>220</v>
      </c>
      <c r="FS7" t="s">
        <v>220</v>
      </c>
      <c r="FT7">
        <v>1</v>
      </c>
      <c r="FU7">
        <v>1</v>
      </c>
      <c r="FV7">
        <v>2</v>
      </c>
      <c r="FW7" t="s">
        <v>220</v>
      </c>
      <c r="FX7" t="s">
        <v>220</v>
      </c>
      <c r="FY7">
        <v>1</v>
      </c>
      <c r="FZ7" t="s">
        <v>220</v>
      </c>
      <c r="GA7">
        <v>1</v>
      </c>
      <c r="GB7" t="s">
        <v>220</v>
      </c>
      <c r="GC7" t="s">
        <v>220</v>
      </c>
      <c r="GD7">
        <v>1</v>
      </c>
      <c r="GE7">
        <v>2</v>
      </c>
      <c r="GF7">
        <v>1</v>
      </c>
      <c r="GG7">
        <v>1</v>
      </c>
      <c r="GH7">
        <v>2</v>
      </c>
      <c r="GI7" t="s">
        <v>220</v>
      </c>
      <c r="GJ7" t="s">
        <v>220</v>
      </c>
      <c r="GK7" t="s">
        <v>220</v>
      </c>
      <c r="GL7" t="s">
        <v>220</v>
      </c>
      <c r="GM7" t="s">
        <v>220</v>
      </c>
      <c r="GN7">
        <v>1</v>
      </c>
      <c r="GO7">
        <v>2</v>
      </c>
      <c r="GP7">
        <v>3</v>
      </c>
      <c r="GQ7">
        <v>3</v>
      </c>
      <c r="GR7">
        <v>4</v>
      </c>
      <c r="GS7" t="s">
        <v>292</v>
      </c>
      <c r="GT7" t="s">
        <v>298</v>
      </c>
      <c r="GU7" t="s">
        <v>296</v>
      </c>
      <c r="GV7" t="s">
        <v>225</v>
      </c>
      <c r="GW7" t="s">
        <v>277</v>
      </c>
      <c r="GX7" t="s">
        <v>218</v>
      </c>
    </row>
    <row r="8" spans="1:206" ht="12.75">
      <c r="A8">
        <v>55852</v>
      </c>
      <c r="B8" t="s">
        <v>206</v>
      </c>
      <c r="C8" t="s">
        <v>270</v>
      </c>
      <c r="D8">
        <v>2</v>
      </c>
      <c r="E8">
        <v>8</v>
      </c>
      <c r="F8">
        <v>57281179</v>
      </c>
      <c r="G8">
        <v>2450</v>
      </c>
      <c r="H8" t="s">
        <v>271</v>
      </c>
      <c r="I8">
        <v>20050801</v>
      </c>
      <c r="J8" t="s">
        <v>311</v>
      </c>
      <c r="K8">
        <v>20061123</v>
      </c>
      <c r="L8" t="s">
        <v>273</v>
      </c>
      <c r="M8">
        <v>350</v>
      </c>
      <c r="N8">
        <v>3.62</v>
      </c>
      <c r="O8">
        <v>42.2</v>
      </c>
      <c r="P8">
        <v>77.8</v>
      </c>
      <c r="Q8">
        <v>1.6</v>
      </c>
      <c r="R8">
        <v>-0.1111</v>
      </c>
      <c r="S8">
        <v>-1.1176</v>
      </c>
      <c r="T8">
        <v>1601</v>
      </c>
      <c r="U8">
        <v>20</v>
      </c>
      <c r="V8">
        <v>99</v>
      </c>
      <c r="W8">
        <v>39.9</v>
      </c>
      <c r="X8">
        <v>110</v>
      </c>
      <c r="Y8">
        <v>29</v>
      </c>
      <c r="Z8">
        <v>69.6</v>
      </c>
      <c r="AA8">
        <v>2</v>
      </c>
      <c r="AB8">
        <v>7.6</v>
      </c>
      <c r="AC8" t="s">
        <v>213</v>
      </c>
      <c r="AD8">
        <v>2602</v>
      </c>
      <c r="AE8">
        <v>24.6</v>
      </c>
      <c r="AF8">
        <v>97.3</v>
      </c>
      <c r="AG8">
        <v>39.9</v>
      </c>
      <c r="AH8">
        <v>112.2</v>
      </c>
      <c r="AI8">
        <v>28.7</v>
      </c>
      <c r="AJ8">
        <v>69.2</v>
      </c>
      <c r="AK8">
        <v>1.8</v>
      </c>
      <c r="AL8">
        <v>-2.3</v>
      </c>
      <c r="AM8" t="s">
        <v>213</v>
      </c>
      <c r="AN8" t="s">
        <v>214</v>
      </c>
      <c r="AO8">
        <v>445</v>
      </c>
      <c r="AP8">
        <v>198.1</v>
      </c>
      <c r="AQ8">
        <v>0.8</v>
      </c>
      <c r="AR8">
        <v>686</v>
      </c>
      <c r="AS8">
        <v>657</v>
      </c>
      <c r="AT8" t="s">
        <v>213</v>
      </c>
      <c r="AU8" t="s">
        <v>213</v>
      </c>
      <c r="AV8" t="s">
        <v>215</v>
      </c>
      <c r="AW8" t="s">
        <v>213</v>
      </c>
      <c r="AX8" t="s">
        <v>216</v>
      </c>
      <c r="AY8">
        <v>804</v>
      </c>
      <c r="AZ8">
        <v>306</v>
      </c>
      <c r="BA8">
        <v>1.4</v>
      </c>
      <c r="BB8">
        <v>579</v>
      </c>
      <c r="BC8">
        <v>585</v>
      </c>
      <c r="BD8" t="s">
        <v>213</v>
      </c>
      <c r="BE8" t="s">
        <v>213</v>
      </c>
      <c r="BF8" t="s">
        <v>215</v>
      </c>
      <c r="BG8" t="s">
        <v>213</v>
      </c>
      <c r="BH8" t="s">
        <v>216</v>
      </c>
      <c r="BI8">
        <v>43.5</v>
      </c>
      <c r="BJ8">
        <v>121.2</v>
      </c>
      <c r="BK8">
        <v>48.9</v>
      </c>
      <c r="BL8">
        <v>111.4</v>
      </c>
      <c r="BM8">
        <v>64.4</v>
      </c>
      <c r="BN8">
        <v>94.9</v>
      </c>
      <c r="BO8">
        <v>60.4</v>
      </c>
      <c r="BP8">
        <v>119.2</v>
      </c>
      <c r="BQ8">
        <v>99.6</v>
      </c>
      <c r="BR8">
        <v>105.6</v>
      </c>
      <c r="BS8">
        <v>69.1</v>
      </c>
      <c r="BT8">
        <v>60.4</v>
      </c>
      <c r="BU8" t="s">
        <v>217</v>
      </c>
      <c r="BV8" t="s">
        <v>217</v>
      </c>
      <c r="BW8">
        <v>83.22</v>
      </c>
      <c r="BX8">
        <v>83.22</v>
      </c>
      <c r="BY8">
        <v>77.8</v>
      </c>
      <c r="BZ8">
        <v>1</v>
      </c>
      <c r="CA8">
        <v>2</v>
      </c>
      <c r="CB8">
        <v>1.6</v>
      </c>
      <c r="CC8">
        <v>1.7</v>
      </c>
      <c r="CD8">
        <v>1.3</v>
      </c>
      <c r="CE8">
        <v>2.2</v>
      </c>
      <c r="CF8">
        <v>1</v>
      </c>
      <c r="CG8">
        <v>2.3</v>
      </c>
      <c r="CH8">
        <v>2</v>
      </c>
      <c r="CI8">
        <v>1.6</v>
      </c>
      <c r="CJ8">
        <v>2.3</v>
      </c>
      <c r="CK8">
        <v>2</v>
      </c>
      <c r="CL8" t="s">
        <v>218</v>
      </c>
      <c r="CM8" t="s">
        <v>218</v>
      </c>
      <c r="CN8">
        <v>1.75</v>
      </c>
      <c r="CO8">
        <v>1.75</v>
      </c>
      <c r="CP8">
        <v>1.6</v>
      </c>
      <c r="CQ8" t="s">
        <v>213</v>
      </c>
      <c r="CR8" t="s">
        <v>213</v>
      </c>
      <c r="CS8" t="s">
        <v>213</v>
      </c>
      <c r="CT8" t="s">
        <v>213</v>
      </c>
      <c r="CU8" t="s">
        <v>213</v>
      </c>
      <c r="CV8" t="s">
        <v>213</v>
      </c>
      <c r="CW8" t="s">
        <v>213</v>
      </c>
      <c r="CX8" t="s">
        <v>213</v>
      </c>
      <c r="CY8" t="s">
        <v>213</v>
      </c>
      <c r="CZ8" t="s">
        <v>213</v>
      </c>
      <c r="DA8" t="s">
        <v>213</v>
      </c>
      <c r="DB8" t="s">
        <v>213</v>
      </c>
      <c r="DC8" t="s">
        <v>219</v>
      </c>
      <c r="DD8" t="s">
        <v>219</v>
      </c>
      <c r="DE8" t="s">
        <v>213</v>
      </c>
      <c r="DF8">
        <v>42.2</v>
      </c>
      <c r="DG8">
        <v>14.91</v>
      </c>
      <c r="DH8">
        <v>16.68</v>
      </c>
      <c r="DI8">
        <v>17.58</v>
      </c>
      <c r="DJ8">
        <v>18.41</v>
      </c>
      <c r="DK8">
        <v>19.08</v>
      </c>
      <c r="DL8">
        <v>19.35</v>
      </c>
      <c r="DM8">
        <v>19.91</v>
      </c>
      <c r="DN8">
        <v>20.8</v>
      </c>
      <c r="DO8">
        <v>21.56</v>
      </c>
      <c r="DP8">
        <v>23.02</v>
      </c>
      <c r="DQ8">
        <v>0.3</v>
      </c>
      <c r="DR8">
        <v>1.2</v>
      </c>
      <c r="DS8">
        <v>2.1</v>
      </c>
      <c r="DT8">
        <v>2.9</v>
      </c>
      <c r="DU8">
        <v>3.3</v>
      </c>
      <c r="DV8">
        <v>3.7</v>
      </c>
      <c r="DW8">
        <v>4.1</v>
      </c>
      <c r="DX8">
        <v>4.6</v>
      </c>
      <c r="DY8">
        <v>5.1</v>
      </c>
      <c r="DZ8">
        <v>5.6</v>
      </c>
      <c r="EA8">
        <v>7.37</v>
      </c>
      <c r="EB8">
        <v>6.99</v>
      </c>
      <c r="EC8">
        <v>6.58</v>
      </c>
      <c r="ED8">
        <v>5.79</v>
      </c>
      <c r="EE8">
        <v>5.77</v>
      </c>
      <c r="EF8">
        <v>4.84</v>
      </c>
      <c r="EG8">
        <v>4.58</v>
      </c>
      <c r="EH8">
        <v>3.83</v>
      </c>
      <c r="EI8">
        <v>3.21</v>
      </c>
      <c r="EJ8">
        <v>2.69</v>
      </c>
      <c r="EK8">
        <v>1.05</v>
      </c>
      <c r="EL8">
        <v>1.41</v>
      </c>
      <c r="EM8">
        <v>1.54</v>
      </c>
      <c r="EN8">
        <v>1.64</v>
      </c>
      <c r="EO8">
        <v>1.77</v>
      </c>
      <c r="EP8">
        <v>1.56</v>
      </c>
      <c r="EQ8">
        <v>1.85</v>
      </c>
      <c r="ER8">
        <v>1.89</v>
      </c>
      <c r="ES8">
        <v>2.03</v>
      </c>
      <c r="ET8">
        <v>2.13</v>
      </c>
      <c r="EU8">
        <v>1</v>
      </c>
      <c r="EV8">
        <v>2</v>
      </c>
      <c r="EW8">
        <v>2</v>
      </c>
      <c r="EX8">
        <v>3</v>
      </c>
      <c r="EY8">
        <v>3</v>
      </c>
      <c r="EZ8">
        <v>3</v>
      </c>
      <c r="FA8">
        <v>3</v>
      </c>
      <c r="FB8">
        <v>4</v>
      </c>
      <c r="FC8">
        <v>6</v>
      </c>
      <c r="FD8">
        <v>7</v>
      </c>
      <c r="FE8">
        <v>1</v>
      </c>
      <c r="FF8">
        <v>26</v>
      </c>
      <c r="FG8">
        <v>38</v>
      </c>
      <c r="FH8">
        <v>42</v>
      </c>
      <c r="FI8">
        <v>44</v>
      </c>
      <c r="FJ8">
        <v>65</v>
      </c>
      <c r="FK8">
        <v>79</v>
      </c>
      <c r="FL8">
        <v>131</v>
      </c>
      <c r="FM8">
        <v>175</v>
      </c>
      <c r="FN8">
        <v>211</v>
      </c>
      <c r="FO8" t="s">
        <v>220</v>
      </c>
      <c r="FP8" t="s">
        <v>220</v>
      </c>
      <c r="FQ8" t="s">
        <v>220</v>
      </c>
      <c r="FR8" t="s">
        <v>220</v>
      </c>
      <c r="FS8" t="s">
        <v>220</v>
      </c>
      <c r="FT8" t="s">
        <v>220</v>
      </c>
      <c r="FU8">
        <v>1</v>
      </c>
      <c r="FV8" t="s">
        <v>220</v>
      </c>
      <c r="FW8" t="s">
        <v>220</v>
      </c>
      <c r="FX8" t="s">
        <v>220</v>
      </c>
      <c r="FY8" t="s">
        <v>220</v>
      </c>
      <c r="FZ8" t="s">
        <v>220</v>
      </c>
      <c r="GA8">
        <v>1</v>
      </c>
      <c r="GB8" t="s">
        <v>220</v>
      </c>
      <c r="GC8">
        <v>1</v>
      </c>
      <c r="GD8">
        <v>2</v>
      </c>
      <c r="GE8">
        <v>1</v>
      </c>
      <c r="GF8">
        <v>1</v>
      </c>
      <c r="GG8">
        <v>2</v>
      </c>
      <c r="GH8">
        <v>2</v>
      </c>
      <c r="GI8" t="s">
        <v>220</v>
      </c>
      <c r="GJ8" t="s">
        <v>220</v>
      </c>
      <c r="GK8" t="s">
        <v>220</v>
      </c>
      <c r="GL8" t="s">
        <v>220</v>
      </c>
      <c r="GM8" t="s">
        <v>220</v>
      </c>
      <c r="GN8">
        <v>1</v>
      </c>
      <c r="GO8">
        <v>2</v>
      </c>
      <c r="GP8">
        <v>3</v>
      </c>
      <c r="GQ8">
        <v>3</v>
      </c>
      <c r="GR8">
        <v>4</v>
      </c>
      <c r="GS8" t="s">
        <v>312</v>
      </c>
      <c r="GT8" t="s">
        <v>313</v>
      </c>
      <c r="GU8" t="s">
        <v>310</v>
      </c>
      <c r="GV8" t="s">
        <v>225</v>
      </c>
      <c r="GW8" t="s">
        <v>277</v>
      </c>
      <c r="GX8" t="s">
        <v>218</v>
      </c>
    </row>
    <row r="9" spans="1:206" ht="12.75">
      <c r="A9">
        <v>58241</v>
      </c>
      <c r="B9" t="s">
        <v>206</v>
      </c>
      <c r="C9" t="s">
        <v>270</v>
      </c>
      <c r="D9">
        <v>2</v>
      </c>
      <c r="E9">
        <v>21</v>
      </c>
      <c r="F9">
        <v>57339275</v>
      </c>
      <c r="G9">
        <v>3150</v>
      </c>
      <c r="H9" t="s">
        <v>319</v>
      </c>
      <c r="I9">
        <v>20060924</v>
      </c>
      <c r="J9" t="s">
        <v>371</v>
      </c>
      <c r="K9">
        <v>20070924</v>
      </c>
      <c r="L9" t="s">
        <v>273</v>
      </c>
      <c r="M9">
        <v>350</v>
      </c>
      <c r="N9">
        <v>3.66</v>
      </c>
      <c r="O9">
        <v>52.4</v>
      </c>
      <c r="P9">
        <v>123.8</v>
      </c>
      <c r="Q9">
        <v>0.8</v>
      </c>
      <c r="R9">
        <v>1.7778</v>
      </c>
      <c r="S9">
        <v>1.8889</v>
      </c>
      <c r="T9">
        <v>1601</v>
      </c>
      <c r="U9">
        <v>20</v>
      </c>
      <c r="V9">
        <v>99</v>
      </c>
      <c r="W9">
        <v>40</v>
      </c>
      <c r="X9">
        <v>110</v>
      </c>
      <c r="Y9">
        <v>29</v>
      </c>
      <c r="Z9">
        <v>68</v>
      </c>
      <c r="AA9">
        <v>2</v>
      </c>
      <c r="AB9">
        <v>7.2</v>
      </c>
      <c r="AC9">
        <v>103</v>
      </c>
      <c r="AD9">
        <v>2603</v>
      </c>
      <c r="AE9">
        <v>24.5</v>
      </c>
      <c r="AF9">
        <v>98.6</v>
      </c>
      <c r="AG9">
        <v>39.9</v>
      </c>
      <c r="AH9">
        <v>110.1</v>
      </c>
      <c r="AI9">
        <v>28.4</v>
      </c>
      <c r="AJ9">
        <v>68.3</v>
      </c>
      <c r="AK9">
        <v>1.84</v>
      </c>
      <c r="AL9">
        <v>-1</v>
      </c>
      <c r="AM9">
        <v>101.8</v>
      </c>
      <c r="AN9">
        <v>32136</v>
      </c>
      <c r="AO9">
        <v>421</v>
      </c>
      <c r="AP9">
        <v>213.7</v>
      </c>
      <c r="AQ9">
        <v>0.8</v>
      </c>
      <c r="AR9">
        <v>701</v>
      </c>
      <c r="AS9">
        <v>679</v>
      </c>
      <c r="AT9">
        <v>517</v>
      </c>
      <c r="AU9">
        <v>102.3</v>
      </c>
      <c r="AV9">
        <v>65.9</v>
      </c>
      <c r="AW9">
        <v>291.4</v>
      </c>
      <c r="AX9" t="s">
        <v>216</v>
      </c>
      <c r="AY9">
        <v>789</v>
      </c>
      <c r="AZ9">
        <v>309.8</v>
      </c>
      <c r="BA9">
        <v>1.4</v>
      </c>
      <c r="BB9">
        <v>592</v>
      </c>
      <c r="BC9">
        <v>625</v>
      </c>
      <c r="BD9">
        <v>439</v>
      </c>
      <c r="BE9">
        <v>98.1</v>
      </c>
      <c r="BF9">
        <v>117.4</v>
      </c>
      <c r="BG9">
        <v>368</v>
      </c>
      <c r="BH9" t="s">
        <v>216</v>
      </c>
      <c r="BI9">
        <v>71.3</v>
      </c>
      <c r="BJ9">
        <v>185.1</v>
      </c>
      <c r="BK9">
        <v>90.5</v>
      </c>
      <c r="BL9">
        <v>157.3</v>
      </c>
      <c r="BM9">
        <v>66.1</v>
      </c>
      <c r="BN9">
        <v>199.6</v>
      </c>
      <c r="BO9">
        <v>109.9</v>
      </c>
      <c r="BP9">
        <v>186.1</v>
      </c>
      <c r="BQ9">
        <v>106.9</v>
      </c>
      <c r="BR9">
        <v>172.1</v>
      </c>
      <c r="BS9">
        <v>104.1</v>
      </c>
      <c r="BT9">
        <v>121.2</v>
      </c>
      <c r="BU9" t="s">
        <v>342</v>
      </c>
      <c r="BV9" t="s">
        <v>342</v>
      </c>
      <c r="BW9">
        <v>130.85</v>
      </c>
      <c r="BX9">
        <v>130.85</v>
      </c>
      <c r="BY9">
        <v>123.8</v>
      </c>
      <c r="BZ9">
        <v>1.3</v>
      </c>
      <c r="CA9">
        <v>1.2</v>
      </c>
      <c r="CB9">
        <v>1</v>
      </c>
      <c r="CC9">
        <v>2.1</v>
      </c>
      <c r="CD9">
        <v>1</v>
      </c>
      <c r="CE9">
        <v>1.3</v>
      </c>
      <c r="CF9">
        <v>0.8</v>
      </c>
      <c r="CG9">
        <v>1</v>
      </c>
      <c r="CH9">
        <v>0.9</v>
      </c>
      <c r="CI9">
        <v>0.9</v>
      </c>
      <c r="CJ9">
        <v>0.7</v>
      </c>
      <c r="CK9">
        <v>1</v>
      </c>
      <c r="CL9" t="s">
        <v>343</v>
      </c>
      <c r="CM9" t="s">
        <v>372</v>
      </c>
      <c r="CN9">
        <v>1.1</v>
      </c>
      <c r="CO9">
        <v>1.02</v>
      </c>
      <c r="CP9">
        <v>0.8</v>
      </c>
      <c r="CQ9">
        <v>62.7</v>
      </c>
      <c r="CR9">
        <v>51</v>
      </c>
      <c r="CS9">
        <v>49.3</v>
      </c>
      <c r="CT9">
        <v>47.7</v>
      </c>
      <c r="CU9">
        <v>64</v>
      </c>
      <c r="CV9">
        <v>44.7</v>
      </c>
      <c r="CW9">
        <v>53.7</v>
      </c>
      <c r="CX9">
        <v>56.7</v>
      </c>
      <c r="CY9">
        <v>52.7</v>
      </c>
      <c r="CZ9">
        <v>51.7</v>
      </c>
      <c r="DA9">
        <v>55.7</v>
      </c>
      <c r="DB9">
        <v>38.7</v>
      </c>
      <c r="DC9" t="s">
        <v>219</v>
      </c>
      <c r="DD9" t="s">
        <v>219</v>
      </c>
      <c r="DE9">
        <v>52.4</v>
      </c>
      <c r="DF9">
        <v>52.4</v>
      </c>
      <c r="DG9">
        <v>15</v>
      </c>
      <c r="DH9">
        <v>16.19</v>
      </c>
      <c r="DI9">
        <v>16.94</v>
      </c>
      <c r="DJ9">
        <v>17.33</v>
      </c>
      <c r="DK9">
        <v>18.4</v>
      </c>
      <c r="DL9">
        <v>18.71</v>
      </c>
      <c r="DM9">
        <v>19.47</v>
      </c>
      <c r="DN9">
        <v>20.33</v>
      </c>
      <c r="DO9">
        <v>20.98</v>
      </c>
      <c r="DP9">
        <v>22.38</v>
      </c>
      <c r="DQ9">
        <v>0.4</v>
      </c>
      <c r="DR9">
        <v>1.1</v>
      </c>
      <c r="DS9">
        <v>1.6</v>
      </c>
      <c r="DT9">
        <v>2.4</v>
      </c>
      <c r="DU9">
        <v>3.5</v>
      </c>
      <c r="DV9">
        <v>3.8</v>
      </c>
      <c r="DW9">
        <v>4.3</v>
      </c>
      <c r="DX9">
        <v>4.9</v>
      </c>
      <c r="DY9">
        <v>5.3</v>
      </c>
      <c r="DZ9">
        <v>6</v>
      </c>
      <c r="EA9">
        <v>7.39</v>
      </c>
      <c r="EB9">
        <v>6.79</v>
      </c>
      <c r="EC9">
        <v>5.49</v>
      </c>
      <c r="ED9">
        <v>4.78</v>
      </c>
      <c r="EE9">
        <v>3.9</v>
      </c>
      <c r="EF9">
        <v>3.99</v>
      </c>
      <c r="EG9">
        <v>3.02</v>
      </c>
      <c r="EH9">
        <v>2.05</v>
      </c>
      <c r="EI9">
        <v>1.87</v>
      </c>
      <c r="EJ9">
        <v>1.78</v>
      </c>
      <c r="EK9">
        <v>1.11</v>
      </c>
      <c r="EL9">
        <v>1.36</v>
      </c>
      <c r="EM9">
        <v>1.66</v>
      </c>
      <c r="EN9">
        <v>1.47</v>
      </c>
      <c r="EO9">
        <v>1.51</v>
      </c>
      <c r="EP9">
        <v>1.46</v>
      </c>
      <c r="EQ9">
        <v>1.87</v>
      </c>
      <c r="ER9">
        <v>2.01</v>
      </c>
      <c r="ES9">
        <v>2.28</v>
      </c>
      <c r="ET9">
        <v>2.51</v>
      </c>
      <c r="EU9" t="s">
        <v>220</v>
      </c>
      <c r="EV9">
        <v>2</v>
      </c>
      <c r="EW9">
        <v>3</v>
      </c>
      <c r="EX9">
        <v>3</v>
      </c>
      <c r="EY9">
        <v>4</v>
      </c>
      <c r="EZ9">
        <v>4</v>
      </c>
      <c r="FA9">
        <v>6</v>
      </c>
      <c r="FB9">
        <v>7</v>
      </c>
      <c r="FC9">
        <v>8</v>
      </c>
      <c r="FD9">
        <v>10</v>
      </c>
      <c r="FE9">
        <v>1</v>
      </c>
      <c r="FF9">
        <v>24</v>
      </c>
      <c r="FG9">
        <v>34</v>
      </c>
      <c r="FH9">
        <v>38</v>
      </c>
      <c r="FI9">
        <v>42</v>
      </c>
      <c r="FJ9">
        <v>76</v>
      </c>
      <c r="FK9">
        <v>135</v>
      </c>
      <c r="FL9">
        <v>180</v>
      </c>
      <c r="FM9">
        <v>234</v>
      </c>
      <c r="FN9">
        <v>291</v>
      </c>
      <c r="FO9" t="s">
        <v>220</v>
      </c>
      <c r="FP9" t="s">
        <v>220</v>
      </c>
      <c r="FQ9" t="s">
        <v>220</v>
      </c>
      <c r="FR9" t="s">
        <v>220</v>
      </c>
      <c r="FS9" t="s">
        <v>220</v>
      </c>
      <c r="FT9" t="s">
        <v>220</v>
      </c>
      <c r="FU9" t="s">
        <v>220</v>
      </c>
      <c r="FV9" t="s">
        <v>220</v>
      </c>
      <c r="FW9">
        <v>2</v>
      </c>
      <c r="FX9">
        <v>3</v>
      </c>
      <c r="FY9" t="s">
        <v>220</v>
      </c>
      <c r="FZ9">
        <v>1</v>
      </c>
      <c r="GA9">
        <v>1</v>
      </c>
      <c r="GB9">
        <v>1</v>
      </c>
      <c r="GC9" t="s">
        <v>220</v>
      </c>
      <c r="GD9">
        <v>1</v>
      </c>
      <c r="GE9">
        <v>1</v>
      </c>
      <c r="GF9">
        <v>1</v>
      </c>
      <c r="GG9">
        <v>2</v>
      </c>
      <c r="GH9">
        <v>2</v>
      </c>
      <c r="GI9" t="s">
        <v>220</v>
      </c>
      <c r="GJ9" t="s">
        <v>220</v>
      </c>
      <c r="GK9" t="s">
        <v>220</v>
      </c>
      <c r="GL9" t="s">
        <v>220</v>
      </c>
      <c r="GM9" t="s">
        <v>220</v>
      </c>
      <c r="GN9">
        <v>1</v>
      </c>
      <c r="GO9">
        <v>2</v>
      </c>
      <c r="GP9">
        <v>2</v>
      </c>
      <c r="GQ9">
        <v>3</v>
      </c>
      <c r="GR9">
        <v>4</v>
      </c>
      <c r="GS9" t="s">
        <v>373</v>
      </c>
      <c r="GT9" t="s">
        <v>374</v>
      </c>
      <c r="GU9" t="s">
        <v>218</v>
      </c>
      <c r="GV9" t="s">
        <v>218</v>
      </c>
      <c r="GW9" t="s">
        <v>218</v>
      </c>
      <c r="GX9" t="s">
        <v>218</v>
      </c>
    </row>
    <row r="10" spans="1:206" s="37" customFormat="1" ht="12.75">
      <c r="A10" s="37">
        <v>55907</v>
      </c>
      <c r="B10" s="37" t="s">
        <v>206</v>
      </c>
      <c r="C10" s="37" t="s">
        <v>207</v>
      </c>
      <c r="D10" s="37">
        <v>3</v>
      </c>
      <c r="E10" s="37">
        <v>3</v>
      </c>
      <c r="F10" s="37">
        <v>57281177</v>
      </c>
      <c r="G10" s="37">
        <v>700</v>
      </c>
      <c r="H10" s="37" t="s">
        <v>319</v>
      </c>
      <c r="I10" s="37">
        <v>20050806</v>
      </c>
      <c r="J10" s="37" t="s">
        <v>320</v>
      </c>
      <c r="K10" s="37">
        <v>20061123</v>
      </c>
      <c r="L10" s="37" t="s">
        <v>273</v>
      </c>
      <c r="M10" s="37">
        <v>350</v>
      </c>
      <c r="N10" s="37">
        <v>3.4</v>
      </c>
      <c r="O10" s="37">
        <v>52.5</v>
      </c>
      <c r="P10" s="37">
        <v>102.3</v>
      </c>
      <c r="Q10" s="37">
        <v>2.2</v>
      </c>
      <c r="R10" s="37">
        <v>1.4111</v>
      </c>
      <c r="S10" s="37">
        <v>1.1043</v>
      </c>
      <c r="T10" s="37">
        <v>1600</v>
      </c>
      <c r="U10" s="37">
        <v>20</v>
      </c>
      <c r="V10" s="37">
        <v>99</v>
      </c>
      <c r="W10" s="37">
        <v>40</v>
      </c>
      <c r="X10" s="37">
        <v>110.5</v>
      </c>
      <c r="Y10" s="37">
        <v>29</v>
      </c>
      <c r="Z10" s="37">
        <v>68.4</v>
      </c>
      <c r="AA10" s="37">
        <v>2.02</v>
      </c>
      <c r="AB10" s="37">
        <v>7.4</v>
      </c>
      <c r="AC10" s="37">
        <v>102.9</v>
      </c>
      <c r="AD10" s="37">
        <v>2600</v>
      </c>
      <c r="AE10" s="37">
        <v>26.7</v>
      </c>
      <c r="AF10" s="37">
        <v>97.1</v>
      </c>
      <c r="AG10" s="37">
        <v>39.9</v>
      </c>
      <c r="AH10" s="37">
        <v>111.4</v>
      </c>
      <c r="AI10" s="37">
        <v>28.6</v>
      </c>
      <c r="AJ10" s="37">
        <v>68.5</v>
      </c>
      <c r="AK10" s="37">
        <v>1.95</v>
      </c>
      <c r="AL10" s="37">
        <v>-2.9</v>
      </c>
      <c r="AM10" s="37">
        <v>102.9</v>
      </c>
      <c r="AN10" s="37">
        <v>32143</v>
      </c>
      <c r="AO10" s="37">
        <v>445</v>
      </c>
      <c r="AP10" s="37">
        <v>198.5</v>
      </c>
      <c r="AQ10" s="37">
        <v>0.8</v>
      </c>
      <c r="AR10" s="37">
        <v>370</v>
      </c>
      <c r="AS10" s="37">
        <v>644</v>
      </c>
      <c r="AT10" s="37">
        <v>510</v>
      </c>
      <c r="AU10" s="37">
        <v>98.4</v>
      </c>
      <c r="AV10" s="37">
        <v>2.6</v>
      </c>
      <c r="AW10" s="37">
        <v>351.1</v>
      </c>
      <c r="AX10" s="37" t="s">
        <v>216</v>
      </c>
      <c r="AY10" s="37">
        <v>834</v>
      </c>
      <c r="AZ10" s="37">
        <v>305</v>
      </c>
      <c r="BA10" s="37">
        <v>1.3</v>
      </c>
      <c r="BB10" s="37">
        <v>578</v>
      </c>
      <c r="BC10" s="37">
        <v>599</v>
      </c>
      <c r="BD10" s="37">
        <v>439</v>
      </c>
      <c r="BE10" s="37">
        <v>102.6</v>
      </c>
      <c r="BF10" s="37">
        <v>4.1</v>
      </c>
      <c r="BG10" s="37">
        <v>389.2</v>
      </c>
      <c r="BH10" s="37" t="s">
        <v>216</v>
      </c>
      <c r="BI10" s="37">
        <v>104.6</v>
      </c>
      <c r="BJ10" s="37">
        <v>79.7</v>
      </c>
      <c r="BK10" s="37">
        <v>70.5</v>
      </c>
      <c r="BL10" s="37">
        <v>80.9</v>
      </c>
      <c r="BM10" s="37">
        <v>117.6</v>
      </c>
      <c r="BN10" s="37">
        <v>74.9</v>
      </c>
      <c r="BO10" s="37">
        <v>157</v>
      </c>
      <c r="BP10" s="37">
        <v>89.2</v>
      </c>
      <c r="BQ10" s="37">
        <v>116.3</v>
      </c>
      <c r="BR10" s="37">
        <v>93.7</v>
      </c>
      <c r="BS10" s="37">
        <v>135.2</v>
      </c>
      <c r="BT10" s="37">
        <v>70.6</v>
      </c>
      <c r="BU10" s="37" t="s">
        <v>217</v>
      </c>
      <c r="BV10" s="37" t="s">
        <v>217</v>
      </c>
      <c r="BW10" s="37">
        <v>99.18</v>
      </c>
      <c r="BX10" s="37">
        <v>99.18</v>
      </c>
      <c r="BY10" s="37">
        <v>102.3</v>
      </c>
      <c r="BZ10" s="37">
        <v>2.9</v>
      </c>
      <c r="CA10" s="37">
        <v>2.1</v>
      </c>
      <c r="CB10" s="37">
        <v>2.5</v>
      </c>
      <c r="CC10" s="37">
        <v>1.2</v>
      </c>
      <c r="CD10" s="37">
        <v>3.2</v>
      </c>
      <c r="CE10" s="37">
        <v>1.9</v>
      </c>
      <c r="CF10" s="37">
        <v>1.6</v>
      </c>
      <c r="CG10" s="37">
        <v>1.8</v>
      </c>
      <c r="CH10" s="37">
        <v>2.2</v>
      </c>
      <c r="CI10" s="37">
        <v>1.9</v>
      </c>
      <c r="CJ10" s="37">
        <v>2.3</v>
      </c>
      <c r="CK10" s="37">
        <v>1.7</v>
      </c>
      <c r="CL10" s="37" t="s">
        <v>218</v>
      </c>
      <c r="CM10" s="37" t="s">
        <v>218</v>
      </c>
      <c r="CN10" s="37">
        <v>2.11</v>
      </c>
      <c r="CO10" s="37">
        <v>2.11</v>
      </c>
      <c r="CP10" s="37">
        <v>2.2</v>
      </c>
      <c r="CQ10" s="37" t="s">
        <v>213</v>
      </c>
      <c r="CR10" s="37" t="s">
        <v>213</v>
      </c>
      <c r="CS10" s="37" t="s">
        <v>213</v>
      </c>
      <c r="CT10" s="37" t="s">
        <v>213</v>
      </c>
      <c r="CU10" s="37" t="s">
        <v>213</v>
      </c>
      <c r="CV10" s="37" t="s">
        <v>213</v>
      </c>
      <c r="CW10" s="37" t="s">
        <v>213</v>
      </c>
      <c r="CX10" s="37" t="s">
        <v>213</v>
      </c>
      <c r="CY10" s="37" t="s">
        <v>213</v>
      </c>
      <c r="CZ10" s="37" t="s">
        <v>213</v>
      </c>
      <c r="DA10" s="37" t="s">
        <v>213</v>
      </c>
      <c r="DB10" s="37" t="s">
        <v>213</v>
      </c>
      <c r="DC10" s="37" t="s">
        <v>219</v>
      </c>
      <c r="DD10" s="37" t="s">
        <v>219</v>
      </c>
      <c r="DE10" s="37" t="s">
        <v>213</v>
      </c>
      <c r="DF10" s="37">
        <v>52.5</v>
      </c>
      <c r="DG10" s="37">
        <v>16.37</v>
      </c>
      <c r="DH10" s="37">
        <v>16.57</v>
      </c>
      <c r="DI10" s="37">
        <v>17.1</v>
      </c>
      <c r="DJ10" s="37">
        <v>17.67</v>
      </c>
      <c r="DK10" s="37">
        <v>17.93</v>
      </c>
      <c r="DL10" s="37">
        <v>18.02</v>
      </c>
      <c r="DM10" s="37">
        <v>18.2</v>
      </c>
      <c r="DN10" s="37">
        <v>18.52</v>
      </c>
      <c r="DO10" s="37">
        <v>19.02</v>
      </c>
      <c r="DP10" s="37">
        <v>19.98</v>
      </c>
      <c r="DQ10" s="37">
        <v>0.2</v>
      </c>
      <c r="DR10" s="37">
        <v>0.9</v>
      </c>
      <c r="DS10" s="37">
        <v>1.7</v>
      </c>
      <c r="DT10" s="37">
        <v>2.4</v>
      </c>
      <c r="DU10" s="37">
        <v>3.3</v>
      </c>
      <c r="DV10" s="37">
        <v>3.3</v>
      </c>
      <c r="DW10" s="37">
        <v>3.8</v>
      </c>
      <c r="DX10" s="37">
        <v>4.4</v>
      </c>
      <c r="DY10" s="37">
        <v>5.1</v>
      </c>
      <c r="DZ10" s="37">
        <v>5.7</v>
      </c>
      <c r="EA10" s="37">
        <v>10.89</v>
      </c>
      <c r="EB10" s="37">
        <v>9.69</v>
      </c>
      <c r="EC10" s="37">
        <v>8.76</v>
      </c>
      <c r="ED10" s="37">
        <v>7.35</v>
      </c>
      <c r="EE10" s="37">
        <v>6.68</v>
      </c>
      <c r="EF10" s="37">
        <v>5.43</v>
      </c>
      <c r="EG10" s="37">
        <v>4.39</v>
      </c>
      <c r="EH10" s="37">
        <v>3.83</v>
      </c>
      <c r="EI10" s="37">
        <v>2.86</v>
      </c>
      <c r="EJ10" s="37">
        <v>2.47</v>
      </c>
      <c r="EK10" s="37">
        <v>1.86</v>
      </c>
      <c r="EL10" s="37">
        <v>1.84</v>
      </c>
      <c r="EM10" s="37">
        <v>1.85</v>
      </c>
      <c r="EN10" s="37">
        <v>2.21</v>
      </c>
      <c r="EO10" s="37">
        <v>2.25</v>
      </c>
      <c r="EP10" s="37">
        <v>2.17</v>
      </c>
      <c r="EQ10" s="37">
        <v>1.95</v>
      </c>
      <c r="ER10" s="37">
        <v>2.18</v>
      </c>
      <c r="ES10" s="37">
        <v>2.25</v>
      </c>
      <c r="ET10" s="37">
        <v>2.47</v>
      </c>
      <c r="EU10" s="37" t="s">
        <v>220</v>
      </c>
      <c r="EV10" s="37">
        <v>2</v>
      </c>
      <c r="EW10" s="37">
        <v>3</v>
      </c>
      <c r="EX10" s="37">
        <v>3</v>
      </c>
      <c r="EY10" s="37">
        <v>3</v>
      </c>
      <c r="EZ10" s="37">
        <v>3</v>
      </c>
      <c r="FA10" s="37">
        <v>4</v>
      </c>
      <c r="FB10" s="37">
        <v>4</v>
      </c>
      <c r="FC10" s="37">
        <v>6</v>
      </c>
      <c r="FD10" s="37">
        <v>7</v>
      </c>
      <c r="FE10" s="37">
        <v>1</v>
      </c>
      <c r="FF10" s="37">
        <v>24</v>
      </c>
      <c r="FG10" s="37">
        <v>40</v>
      </c>
      <c r="FH10" s="37">
        <v>51</v>
      </c>
      <c r="FI10" s="37">
        <v>60</v>
      </c>
      <c r="FJ10" s="37">
        <v>94</v>
      </c>
      <c r="FK10" s="37">
        <v>121</v>
      </c>
      <c r="FL10" s="37">
        <v>174</v>
      </c>
      <c r="FM10" s="37">
        <v>232</v>
      </c>
      <c r="FN10" s="37">
        <v>274</v>
      </c>
      <c r="FO10" s="37" t="s">
        <v>220</v>
      </c>
      <c r="FP10" s="37" t="s">
        <v>220</v>
      </c>
      <c r="FQ10" s="37" t="s">
        <v>220</v>
      </c>
      <c r="FR10" s="37" t="s">
        <v>220</v>
      </c>
      <c r="FS10" s="37" t="s">
        <v>220</v>
      </c>
      <c r="FT10" s="37" t="s">
        <v>220</v>
      </c>
      <c r="FU10" s="37" t="s">
        <v>220</v>
      </c>
      <c r="FV10" s="37" t="s">
        <v>220</v>
      </c>
      <c r="FW10" s="37" t="s">
        <v>220</v>
      </c>
      <c r="FX10" s="37">
        <v>1</v>
      </c>
      <c r="FY10" s="37" t="s">
        <v>220</v>
      </c>
      <c r="FZ10" s="37" t="s">
        <v>220</v>
      </c>
      <c r="GA10" s="37">
        <v>1</v>
      </c>
      <c r="GB10" s="37">
        <v>1</v>
      </c>
      <c r="GC10" s="37">
        <v>1</v>
      </c>
      <c r="GD10" s="37">
        <v>1</v>
      </c>
      <c r="GE10" s="37">
        <v>1</v>
      </c>
      <c r="GF10" s="37">
        <v>1</v>
      </c>
      <c r="GG10" s="37">
        <v>2</v>
      </c>
      <c r="GH10" s="37">
        <v>2</v>
      </c>
      <c r="GI10" s="37" t="s">
        <v>220</v>
      </c>
      <c r="GJ10" s="37" t="s">
        <v>220</v>
      </c>
      <c r="GK10" s="37" t="s">
        <v>220</v>
      </c>
      <c r="GL10" s="37" t="s">
        <v>220</v>
      </c>
      <c r="GM10" s="37" t="s">
        <v>220</v>
      </c>
      <c r="GN10" s="37">
        <v>2</v>
      </c>
      <c r="GO10" s="37">
        <v>3</v>
      </c>
      <c r="GP10" s="37">
        <v>3</v>
      </c>
      <c r="GQ10" s="37">
        <v>4</v>
      </c>
      <c r="GR10" s="37">
        <v>4</v>
      </c>
      <c r="GS10" s="37" t="s">
        <v>312</v>
      </c>
      <c r="GT10" s="37" t="s">
        <v>321</v>
      </c>
      <c r="GU10" s="37" t="s">
        <v>218</v>
      </c>
      <c r="GV10" s="37" t="s">
        <v>218</v>
      </c>
      <c r="GW10" s="37" t="s">
        <v>218</v>
      </c>
      <c r="GX10" s="37" t="s">
        <v>218</v>
      </c>
    </row>
    <row r="11" spans="1:206" s="37" customFormat="1" ht="12.75">
      <c r="A11" s="37">
        <v>59872</v>
      </c>
      <c r="B11" s="37" t="s">
        <v>206</v>
      </c>
      <c r="C11" s="37" t="s">
        <v>339</v>
      </c>
      <c r="D11" s="37">
        <v>3</v>
      </c>
      <c r="E11" s="37">
        <v>16</v>
      </c>
      <c r="F11" s="37">
        <v>57339279</v>
      </c>
      <c r="G11" s="37">
        <v>2450</v>
      </c>
      <c r="H11" s="37" t="s">
        <v>356</v>
      </c>
      <c r="I11" s="37">
        <v>20060607</v>
      </c>
      <c r="J11" s="37" t="s">
        <v>357</v>
      </c>
      <c r="K11" s="37">
        <v>20061123</v>
      </c>
      <c r="L11" s="37" t="s">
        <v>211</v>
      </c>
      <c r="M11" s="37">
        <v>350</v>
      </c>
      <c r="N11" s="37">
        <v>4.24</v>
      </c>
      <c r="O11" s="37">
        <v>43</v>
      </c>
      <c r="P11" s="37">
        <v>65.1</v>
      </c>
      <c r="Q11" s="37">
        <v>0.2</v>
      </c>
      <c r="R11" s="37" t="s">
        <v>212</v>
      </c>
      <c r="S11" s="37" t="s">
        <v>212</v>
      </c>
      <c r="T11" s="37">
        <v>1600</v>
      </c>
      <c r="U11" s="37">
        <v>20</v>
      </c>
      <c r="V11" s="37">
        <v>99</v>
      </c>
      <c r="W11" s="37">
        <v>40</v>
      </c>
      <c r="X11" s="37">
        <v>110</v>
      </c>
      <c r="Y11" s="37">
        <v>29</v>
      </c>
      <c r="Z11" s="37">
        <v>68</v>
      </c>
      <c r="AA11" s="37">
        <v>1.43</v>
      </c>
      <c r="AB11" s="37">
        <v>7.5</v>
      </c>
      <c r="AC11" s="37">
        <v>101.6</v>
      </c>
      <c r="AD11" s="37">
        <v>2599</v>
      </c>
      <c r="AE11" s="37">
        <v>21.5</v>
      </c>
      <c r="AF11" s="37">
        <v>98.7</v>
      </c>
      <c r="AG11" s="37">
        <v>39.9</v>
      </c>
      <c r="AH11" s="37">
        <v>110</v>
      </c>
      <c r="AI11" s="37">
        <v>28.6</v>
      </c>
      <c r="AJ11" s="37">
        <v>69</v>
      </c>
      <c r="AK11" s="37">
        <v>2.15</v>
      </c>
      <c r="AL11" s="37">
        <v>-3.9</v>
      </c>
      <c r="AM11" s="37">
        <v>102.9</v>
      </c>
      <c r="AN11" s="37">
        <v>32136</v>
      </c>
      <c r="AO11" s="37">
        <v>418</v>
      </c>
      <c r="AP11" s="37">
        <v>205</v>
      </c>
      <c r="AQ11" s="37">
        <v>0.8</v>
      </c>
      <c r="AR11" s="37">
        <v>715</v>
      </c>
      <c r="AS11" s="37">
        <v>697</v>
      </c>
      <c r="AT11" s="37">
        <v>539</v>
      </c>
      <c r="AU11" s="37">
        <v>102.1</v>
      </c>
      <c r="AV11" s="37">
        <v>76.2</v>
      </c>
      <c r="AW11" s="37">
        <v>304.1</v>
      </c>
      <c r="AX11" s="37" t="s">
        <v>216</v>
      </c>
      <c r="AY11" s="37">
        <v>792</v>
      </c>
      <c r="AZ11" s="37">
        <v>312.8</v>
      </c>
      <c r="BA11" s="37">
        <v>1.2</v>
      </c>
      <c r="BB11" s="37">
        <v>651</v>
      </c>
      <c r="BC11" s="37">
        <v>600</v>
      </c>
      <c r="BD11" s="37">
        <v>441</v>
      </c>
      <c r="BE11" s="37">
        <v>96.9</v>
      </c>
      <c r="BF11" s="37">
        <v>122.3</v>
      </c>
      <c r="BG11" s="37">
        <v>393.5</v>
      </c>
      <c r="BH11" s="37" t="s">
        <v>216</v>
      </c>
      <c r="BI11" s="37">
        <v>100</v>
      </c>
      <c r="BJ11" s="37">
        <v>72.1</v>
      </c>
      <c r="BK11" s="37">
        <v>92.3</v>
      </c>
      <c r="BL11" s="37">
        <v>124.8</v>
      </c>
      <c r="BM11" s="37">
        <v>69.4</v>
      </c>
      <c r="BN11" s="37">
        <v>75.8</v>
      </c>
      <c r="BO11" s="37">
        <v>81.3</v>
      </c>
      <c r="BP11" s="37">
        <v>86.8</v>
      </c>
      <c r="BQ11" s="37">
        <v>92.3</v>
      </c>
      <c r="BR11" s="37">
        <v>87</v>
      </c>
      <c r="BS11" s="37">
        <v>62.8</v>
      </c>
      <c r="BT11" s="37">
        <v>99</v>
      </c>
      <c r="BU11" s="37" t="s">
        <v>342</v>
      </c>
      <c r="BV11" s="37" t="s">
        <v>342</v>
      </c>
      <c r="BW11" s="37">
        <v>86.97</v>
      </c>
      <c r="BX11" s="37">
        <v>86.97</v>
      </c>
      <c r="BY11" s="37">
        <v>65.1</v>
      </c>
      <c r="BZ11" s="37">
        <v>1.4</v>
      </c>
      <c r="CA11" s="37">
        <v>1.3</v>
      </c>
      <c r="CB11" s="37">
        <v>1.9</v>
      </c>
      <c r="CC11" s="37">
        <v>1.3</v>
      </c>
      <c r="CD11" s="37">
        <v>1</v>
      </c>
      <c r="CE11" s="37">
        <v>1</v>
      </c>
      <c r="CF11" s="37">
        <v>1</v>
      </c>
      <c r="CG11" s="37">
        <v>1.2</v>
      </c>
      <c r="CH11" s="37">
        <v>1.4</v>
      </c>
      <c r="CI11" s="37">
        <v>0.8</v>
      </c>
      <c r="CJ11" s="37">
        <v>0.9</v>
      </c>
      <c r="CK11" s="37">
        <v>1.2</v>
      </c>
      <c r="CL11" s="37" t="s">
        <v>343</v>
      </c>
      <c r="CM11" s="37" t="s">
        <v>343</v>
      </c>
      <c r="CN11" s="37">
        <v>1.2</v>
      </c>
      <c r="CO11" s="37">
        <v>1.2</v>
      </c>
      <c r="CP11" s="37">
        <v>0.2</v>
      </c>
      <c r="CQ11" s="37">
        <v>46</v>
      </c>
      <c r="CR11" s="37">
        <v>39</v>
      </c>
      <c r="CS11" s="37">
        <v>52.7</v>
      </c>
      <c r="CT11" s="37">
        <v>39</v>
      </c>
      <c r="CU11" s="37">
        <v>41.3</v>
      </c>
      <c r="CV11" s="37">
        <v>32.7</v>
      </c>
      <c r="CW11" s="37">
        <v>47.7</v>
      </c>
      <c r="CX11" s="37">
        <v>40.3</v>
      </c>
      <c r="CY11" s="37">
        <v>44.7</v>
      </c>
      <c r="CZ11" s="37">
        <v>41.3</v>
      </c>
      <c r="DA11" s="37">
        <v>45.3</v>
      </c>
      <c r="DB11" s="37">
        <v>39</v>
      </c>
      <c r="DC11" s="37" t="s">
        <v>219</v>
      </c>
      <c r="DD11" s="37">
        <v>6</v>
      </c>
      <c r="DE11" s="37">
        <v>42.4</v>
      </c>
      <c r="DF11" s="37">
        <v>43</v>
      </c>
      <c r="DG11" s="37">
        <v>15.08</v>
      </c>
      <c r="DH11" s="37">
        <v>16.16</v>
      </c>
      <c r="DI11" s="37">
        <v>16.8</v>
      </c>
      <c r="DJ11" s="37">
        <v>17.18</v>
      </c>
      <c r="DK11" s="37">
        <v>17.65</v>
      </c>
      <c r="DL11" s="37">
        <v>18.35</v>
      </c>
      <c r="DM11" s="37">
        <v>19.21</v>
      </c>
      <c r="DN11" s="37">
        <v>20.52</v>
      </c>
      <c r="DO11" s="37">
        <v>22.22</v>
      </c>
      <c r="DP11" s="37">
        <v>24.2</v>
      </c>
      <c r="DQ11" s="37">
        <v>0.3</v>
      </c>
      <c r="DR11" s="37">
        <v>1.3</v>
      </c>
      <c r="DS11" s="37">
        <v>2.2</v>
      </c>
      <c r="DT11" s="37">
        <v>2.8</v>
      </c>
      <c r="DU11" s="37">
        <v>3.4</v>
      </c>
      <c r="DV11" s="37">
        <v>4</v>
      </c>
      <c r="DW11" s="37">
        <v>5</v>
      </c>
      <c r="DX11" s="37">
        <v>5.8</v>
      </c>
      <c r="DY11" s="37">
        <v>6.6</v>
      </c>
      <c r="DZ11" s="37">
        <v>7.1</v>
      </c>
      <c r="EA11" s="37">
        <v>7.3</v>
      </c>
      <c r="EB11" s="37">
        <v>6.7</v>
      </c>
      <c r="EC11" s="37">
        <v>6.26</v>
      </c>
      <c r="ED11" s="37">
        <v>5.44</v>
      </c>
      <c r="EE11" s="37">
        <v>4.73</v>
      </c>
      <c r="EF11" s="37">
        <v>3.88</v>
      </c>
      <c r="EG11" s="37">
        <v>3.16</v>
      </c>
      <c r="EH11" s="37">
        <v>1.98</v>
      </c>
      <c r="EI11" s="37">
        <v>1.92</v>
      </c>
      <c r="EJ11" s="37">
        <v>1.6</v>
      </c>
      <c r="EK11" s="37">
        <v>1.17</v>
      </c>
      <c r="EL11" s="37">
        <v>1.56</v>
      </c>
      <c r="EM11" s="37">
        <v>1.59</v>
      </c>
      <c r="EN11" s="37">
        <v>1.56</v>
      </c>
      <c r="EO11" s="37">
        <v>1.49</v>
      </c>
      <c r="EP11" s="37">
        <v>1.77</v>
      </c>
      <c r="EQ11" s="37">
        <v>1.75</v>
      </c>
      <c r="ER11" s="37">
        <v>1.9</v>
      </c>
      <c r="ES11" s="37">
        <v>2.04</v>
      </c>
      <c r="ET11" s="37">
        <v>2.14</v>
      </c>
      <c r="EU11" s="37" t="s">
        <v>220</v>
      </c>
      <c r="EV11" s="37">
        <v>2</v>
      </c>
      <c r="EW11" s="37">
        <v>3</v>
      </c>
      <c r="EX11" s="37">
        <v>3</v>
      </c>
      <c r="EY11" s="37">
        <v>3</v>
      </c>
      <c r="EZ11" s="37">
        <v>4</v>
      </c>
      <c r="FA11" s="37">
        <v>5</v>
      </c>
      <c r="FB11" s="37">
        <v>7</v>
      </c>
      <c r="FC11" s="37">
        <v>8</v>
      </c>
      <c r="FD11" s="37">
        <v>9</v>
      </c>
      <c r="FE11" s="37">
        <v>1</v>
      </c>
      <c r="FF11" s="37">
        <v>27</v>
      </c>
      <c r="FG11" s="37">
        <v>37</v>
      </c>
      <c r="FH11" s="37">
        <v>40</v>
      </c>
      <c r="FI11" s="37">
        <v>43</v>
      </c>
      <c r="FJ11" s="37">
        <v>68</v>
      </c>
      <c r="FK11" s="37">
        <v>115</v>
      </c>
      <c r="FL11" s="37">
        <v>157</v>
      </c>
      <c r="FM11" s="37">
        <v>194</v>
      </c>
      <c r="FN11" s="37">
        <v>231</v>
      </c>
      <c r="FO11" s="37" t="s">
        <v>220</v>
      </c>
      <c r="FP11" s="37" t="s">
        <v>220</v>
      </c>
      <c r="FQ11" s="37" t="s">
        <v>220</v>
      </c>
      <c r="FR11" s="37" t="s">
        <v>220</v>
      </c>
      <c r="FS11" s="37" t="s">
        <v>220</v>
      </c>
      <c r="FT11" s="37" t="s">
        <v>220</v>
      </c>
      <c r="FU11" s="37" t="s">
        <v>220</v>
      </c>
      <c r="FV11" s="37" t="s">
        <v>220</v>
      </c>
      <c r="FW11" s="37">
        <v>2</v>
      </c>
      <c r="FX11" s="37">
        <v>5</v>
      </c>
      <c r="FY11" s="37" t="s">
        <v>220</v>
      </c>
      <c r="FZ11" s="37">
        <v>1</v>
      </c>
      <c r="GA11" s="37">
        <v>1</v>
      </c>
      <c r="GB11" s="37">
        <v>1</v>
      </c>
      <c r="GC11" s="37">
        <v>1</v>
      </c>
      <c r="GD11" s="37">
        <v>2</v>
      </c>
      <c r="GE11" s="37">
        <v>2</v>
      </c>
      <c r="GF11" s="37">
        <v>2</v>
      </c>
      <c r="GG11" s="37">
        <v>3</v>
      </c>
      <c r="GH11" s="37">
        <v>3</v>
      </c>
      <c r="GI11" s="37" t="s">
        <v>220</v>
      </c>
      <c r="GJ11" s="37" t="s">
        <v>220</v>
      </c>
      <c r="GK11" s="37" t="s">
        <v>220</v>
      </c>
      <c r="GL11" s="37" t="s">
        <v>220</v>
      </c>
      <c r="GM11" s="37" t="s">
        <v>220</v>
      </c>
      <c r="GN11" s="37">
        <v>1</v>
      </c>
      <c r="GO11" s="37">
        <v>2</v>
      </c>
      <c r="GP11" s="37">
        <v>2</v>
      </c>
      <c r="GQ11" s="37">
        <v>3</v>
      </c>
      <c r="GR11" s="37">
        <v>4</v>
      </c>
      <c r="GS11" s="37" t="s">
        <v>358</v>
      </c>
      <c r="GT11" s="37" t="s">
        <v>359</v>
      </c>
      <c r="GU11" s="37" t="s">
        <v>360</v>
      </c>
      <c r="GV11" s="37" t="s">
        <v>277</v>
      </c>
      <c r="GW11" s="37" t="s">
        <v>218</v>
      </c>
      <c r="GX11" s="37" t="s">
        <v>218</v>
      </c>
    </row>
    <row r="12" spans="1:206" s="37" customFormat="1" ht="12.75">
      <c r="A12" s="37">
        <v>58242</v>
      </c>
      <c r="B12" s="37" t="s">
        <v>206</v>
      </c>
      <c r="C12" s="37" t="s">
        <v>270</v>
      </c>
      <c r="D12" s="37">
        <v>3</v>
      </c>
      <c r="E12" s="37">
        <v>20</v>
      </c>
      <c r="F12" s="37">
        <v>57339279</v>
      </c>
      <c r="G12" s="37">
        <v>3850</v>
      </c>
      <c r="H12" s="37" t="s">
        <v>319</v>
      </c>
      <c r="I12" s="37">
        <v>20061220</v>
      </c>
      <c r="J12" s="37" t="s">
        <v>381</v>
      </c>
      <c r="K12" s="37">
        <v>20071220</v>
      </c>
      <c r="L12" s="37" t="s">
        <v>273</v>
      </c>
      <c r="M12" s="37">
        <v>350</v>
      </c>
      <c r="N12" s="37">
        <v>3.44</v>
      </c>
      <c r="O12" s="37">
        <v>40.7</v>
      </c>
      <c r="P12" s="37">
        <v>86.1</v>
      </c>
      <c r="Q12" s="37">
        <v>1.4</v>
      </c>
      <c r="R12" s="37">
        <v>-0.3889</v>
      </c>
      <c r="S12" s="37">
        <v>-0.5752</v>
      </c>
      <c r="T12" s="37">
        <v>1599</v>
      </c>
      <c r="U12" s="37">
        <v>20</v>
      </c>
      <c r="V12" s="37">
        <v>99</v>
      </c>
      <c r="W12" s="37">
        <v>40</v>
      </c>
      <c r="X12" s="37">
        <v>110</v>
      </c>
      <c r="Y12" s="37">
        <v>28.9</v>
      </c>
      <c r="Z12" s="37">
        <v>68</v>
      </c>
      <c r="AA12" s="37">
        <v>2</v>
      </c>
      <c r="AB12" s="37">
        <v>7.2</v>
      </c>
      <c r="AC12" s="37">
        <v>102.5</v>
      </c>
      <c r="AD12" s="37">
        <v>2599</v>
      </c>
      <c r="AE12" s="37">
        <v>25.4</v>
      </c>
      <c r="AF12" s="37">
        <v>97.9</v>
      </c>
      <c r="AG12" s="37">
        <v>40</v>
      </c>
      <c r="AH12" s="37">
        <v>110</v>
      </c>
      <c r="AI12" s="37">
        <v>28.5</v>
      </c>
      <c r="AJ12" s="37">
        <v>68.5</v>
      </c>
      <c r="AK12" s="37">
        <v>2.09</v>
      </c>
      <c r="AL12" s="37">
        <v>-3.1</v>
      </c>
      <c r="AM12" s="37">
        <v>104.7</v>
      </c>
      <c r="AN12" s="37">
        <v>32136</v>
      </c>
      <c r="AO12" s="37">
        <v>418</v>
      </c>
      <c r="AP12" s="37">
        <v>206</v>
      </c>
      <c r="AQ12" s="37">
        <v>0.8</v>
      </c>
      <c r="AR12" s="37">
        <v>640</v>
      </c>
      <c r="AS12" s="37">
        <v>435</v>
      </c>
      <c r="AT12" s="37">
        <v>516</v>
      </c>
      <c r="AU12" s="37">
        <v>102.3</v>
      </c>
      <c r="AV12" s="37">
        <v>68.4</v>
      </c>
      <c r="AW12" s="37">
        <v>307.8</v>
      </c>
      <c r="AX12" s="37">
        <v>64.3</v>
      </c>
      <c r="AY12" s="37">
        <v>821</v>
      </c>
      <c r="AZ12" s="37">
        <v>309.4</v>
      </c>
      <c r="BA12" s="37">
        <v>1.2</v>
      </c>
      <c r="BB12" s="37">
        <v>634</v>
      </c>
      <c r="BC12" s="37">
        <v>614</v>
      </c>
      <c r="BD12" s="37">
        <v>436</v>
      </c>
      <c r="BE12" s="37">
        <v>96</v>
      </c>
      <c r="BF12" s="37">
        <v>109.6</v>
      </c>
      <c r="BG12" s="37">
        <v>389.6</v>
      </c>
      <c r="BH12" s="37">
        <v>32.1</v>
      </c>
      <c r="BI12" s="37">
        <v>58.7</v>
      </c>
      <c r="BJ12" s="37">
        <v>101.5</v>
      </c>
      <c r="BK12" s="37">
        <v>72</v>
      </c>
      <c r="BL12" s="37">
        <v>69.3</v>
      </c>
      <c r="BM12" s="37">
        <v>59.4</v>
      </c>
      <c r="BN12" s="37">
        <v>147</v>
      </c>
      <c r="BO12" s="37">
        <v>84.2</v>
      </c>
      <c r="BP12" s="37">
        <v>83.4</v>
      </c>
      <c r="BQ12" s="37">
        <v>94.2</v>
      </c>
      <c r="BR12" s="37">
        <v>67.1</v>
      </c>
      <c r="BS12" s="37">
        <v>74.5</v>
      </c>
      <c r="BT12" s="37">
        <v>103</v>
      </c>
      <c r="BU12" s="37" t="s">
        <v>342</v>
      </c>
      <c r="BV12" s="37" t="s">
        <v>342</v>
      </c>
      <c r="BW12" s="37">
        <v>84.52</v>
      </c>
      <c r="BX12" s="37">
        <v>84.52</v>
      </c>
      <c r="BY12" s="37">
        <v>86.1</v>
      </c>
      <c r="BZ12" s="37">
        <v>4.5</v>
      </c>
      <c r="CA12" s="37">
        <v>1.4</v>
      </c>
      <c r="CB12" s="37">
        <v>1</v>
      </c>
      <c r="CC12" s="37">
        <v>3.3</v>
      </c>
      <c r="CD12" s="37">
        <v>0.9</v>
      </c>
      <c r="CE12" s="37">
        <v>1.6</v>
      </c>
      <c r="CF12" s="37">
        <v>1.6</v>
      </c>
      <c r="CG12" s="37">
        <v>1.3</v>
      </c>
      <c r="CH12" s="37">
        <v>1.2</v>
      </c>
      <c r="CI12" s="37">
        <v>1.4</v>
      </c>
      <c r="CJ12" s="37">
        <v>1.3</v>
      </c>
      <c r="CK12" s="37">
        <v>1.4</v>
      </c>
      <c r="CL12" s="37" t="s">
        <v>259</v>
      </c>
      <c r="CM12" s="37" t="s">
        <v>372</v>
      </c>
      <c r="CN12" s="37">
        <v>1.74</v>
      </c>
      <c r="CO12" s="37">
        <v>1.31</v>
      </c>
      <c r="CP12" s="37">
        <v>1.4</v>
      </c>
      <c r="CQ12" s="37">
        <v>31.3</v>
      </c>
      <c r="CR12" s="37">
        <v>45.3</v>
      </c>
      <c r="CS12" s="37">
        <v>43</v>
      </c>
      <c r="CT12" s="37">
        <v>38</v>
      </c>
      <c r="CU12" s="37">
        <v>41.7</v>
      </c>
      <c r="CV12" s="37">
        <v>42</v>
      </c>
      <c r="CW12" s="37">
        <v>45</v>
      </c>
      <c r="CX12" s="37">
        <v>39.3</v>
      </c>
      <c r="CY12" s="37">
        <v>46</v>
      </c>
      <c r="CZ12" s="37">
        <v>33</v>
      </c>
      <c r="DA12" s="37">
        <v>49.3</v>
      </c>
      <c r="DB12" s="37">
        <v>34</v>
      </c>
      <c r="DC12" s="37" t="s">
        <v>219</v>
      </c>
      <c r="DD12" s="37" t="s">
        <v>219</v>
      </c>
      <c r="DE12" s="37">
        <v>40.7</v>
      </c>
      <c r="DF12" s="37">
        <v>40.7</v>
      </c>
      <c r="DG12" s="37">
        <v>14.98</v>
      </c>
      <c r="DH12" s="37">
        <v>16.33</v>
      </c>
      <c r="DI12" s="37">
        <v>17.04</v>
      </c>
      <c r="DJ12" s="37">
        <v>17.64</v>
      </c>
      <c r="DK12" s="37">
        <v>17.96</v>
      </c>
      <c r="DL12" s="37">
        <v>18.27</v>
      </c>
      <c r="DM12" s="37">
        <v>18.8</v>
      </c>
      <c r="DN12" s="37">
        <v>19.54</v>
      </c>
      <c r="DO12" s="37">
        <v>20.55</v>
      </c>
      <c r="DP12" s="37">
        <v>21.94</v>
      </c>
      <c r="DQ12" s="37">
        <v>0.3</v>
      </c>
      <c r="DR12" s="37">
        <v>1.2</v>
      </c>
      <c r="DS12" s="37">
        <v>1.8</v>
      </c>
      <c r="DT12" s="37">
        <v>2.7</v>
      </c>
      <c r="DU12" s="37">
        <v>3.2</v>
      </c>
      <c r="DV12" s="37">
        <v>3.3</v>
      </c>
      <c r="DW12" s="37">
        <v>3.8</v>
      </c>
      <c r="DX12" s="37">
        <v>4.3</v>
      </c>
      <c r="DY12" s="37">
        <v>5</v>
      </c>
      <c r="DZ12" s="37">
        <v>5.7</v>
      </c>
      <c r="EA12" s="37">
        <v>7.68</v>
      </c>
      <c r="EB12" s="37">
        <v>7.03</v>
      </c>
      <c r="EC12" s="37">
        <v>6.21</v>
      </c>
      <c r="ED12" s="37">
        <v>5.75</v>
      </c>
      <c r="EE12" s="37">
        <v>5.08</v>
      </c>
      <c r="EF12" s="37">
        <v>4.41</v>
      </c>
      <c r="EG12" s="37">
        <v>3.56</v>
      </c>
      <c r="EH12" s="37">
        <v>2.9</v>
      </c>
      <c r="EI12" s="37">
        <v>2.27</v>
      </c>
      <c r="EJ12" s="37">
        <v>1.87</v>
      </c>
      <c r="EK12" s="37">
        <v>1.22</v>
      </c>
      <c r="EL12" s="37">
        <v>1.28</v>
      </c>
      <c r="EM12" s="37">
        <v>1.78</v>
      </c>
      <c r="EN12" s="37">
        <v>1.56</v>
      </c>
      <c r="EO12" s="37">
        <v>1.49</v>
      </c>
      <c r="EP12" s="37">
        <v>1.65</v>
      </c>
      <c r="EQ12" s="37">
        <v>1.85</v>
      </c>
      <c r="ER12" s="37">
        <v>2.24</v>
      </c>
      <c r="ES12" s="37">
        <v>1.92</v>
      </c>
      <c r="ET12" s="37">
        <v>1.97</v>
      </c>
      <c r="EU12" s="37" t="s">
        <v>220</v>
      </c>
      <c r="EV12" s="37">
        <v>2</v>
      </c>
      <c r="EW12" s="37">
        <v>3</v>
      </c>
      <c r="EX12" s="37">
        <v>3</v>
      </c>
      <c r="EY12" s="37">
        <v>3</v>
      </c>
      <c r="EZ12" s="37">
        <v>4</v>
      </c>
      <c r="FA12" s="37">
        <v>5</v>
      </c>
      <c r="FB12" s="37">
        <v>6</v>
      </c>
      <c r="FC12" s="37">
        <v>7</v>
      </c>
      <c r="FD12" s="37">
        <v>8</v>
      </c>
      <c r="FE12" s="37">
        <v>1</v>
      </c>
      <c r="FF12" s="37">
        <v>28</v>
      </c>
      <c r="FG12" s="37">
        <v>39</v>
      </c>
      <c r="FH12" s="37">
        <v>46</v>
      </c>
      <c r="FI12" s="37">
        <v>48</v>
      </c>
      <c r="FJ12" s="37">
        <v>61</v>
      </c>
      <c r="FK12" s="37">
        <v>85</v>
      </c>
      <c r="FL12" s="37">
        <v>143</v>
      </c>
      <c r="FM12" s="37">
        <v>177</v>
      </c>
      <c r="FN12" s="37">
        <v>213</v>
      </c>
      <c r="FO12" s="37" t="s">
        <v>220</v>
      </c>
      <c r="FP12" s="37" t="s">
        <v>220</v>
      </c>
      <c r="FQ12" s="37" t="s">
        <v>220</v>
      </c>
      <c r="FR12" s="37" t="s">
        <v>220</v>
      </c>
      <c r="FS12" s="37" t="s">
        <v>220</v>
      </c>
      <c r="FT12" s="37" t="s">
        <v>220</v>
      </c>
      <c r="FU12" s="37" t="s">
        <v>220</v>
      </c>
      <c r="FV12" s="37" t="s">
        <v>220</v>
      </c>
      <c r="FW12" s="37">
        <v>1</v>
      </c>
      <c r="FX12" s="37">
        <v>3</v>
      </c>
      <c r="FY12" s="37" t="s">
        <v>220</v>
      </c>
      <c r="FZ12" s="37" t="s">
        <v>220</v>
      </c>
      <c r="GA12" s="37" t="s">
        <v>220</v>
      </c>
      <c r="GB12" s="37" t="s">
        <v>220</v>
      </c>
      <c r="GC12" s="37">
        <v>1</v>
      </c>
      <c r="GD12" s="37" t="s">
        <v>220</v>
      </c>
      <c r="GE12" s="37">
        <v>1</v>
      </c>
      <c r="GF12" s="37">
        <v>1</v>
      </c>
      <c r="GG12" s="37">
        <v>2</v>
      </c>
      <c r="GH12" s="37">
        <v>1</v>
      </c>
      <c r="GI12" s="37" t="s">
        <v>220</v>
      </c>
      <c r="GJ12" s="37" t="s">
        <v>220</v>
      </c>
      <c r="GK12" s="37" t="s">
        <v>220</v>
      </c>
      <c r="GL12" s="37" t="s">
        <v>220</v>
      </c>
      <c r="GM12" s="37" t="s">
        <v>220</v>
      </c>
      <c r="GN12" s="37" t="s">
        <v>220</v>
      </c>
      <c r="GO12" s="37">
        <v>2</v>
      </c>
      <c r="GP12" s="37">
        <v>2</v>
      </c>
      <c r="GQ12" s="37">
        <v>2</v>
      </c>
      <c r="GR12" s="37">
        <v>3</v>
      </c>
      <c r="GS12" s="37" t="s">
        <v>379</v>
      </c>
      <c r="GT12" s="37" t="s">
        <v>382</v>
      </c>
      <c r="GU12" s="37" t="s">
        <v>218</v>
      </c>
      <c r="GV12" s="37" t="s">
        <v>218</v>
      </c>
      <c r="GW12" s="37" t="s">
        <v>218</v>
      </c>
      <c r="GX12" s="37" t="s">
        <v>218</v>
      </c>
    </row>
    <row r="13" spans="1:206" s="37" customFormat="1" ht="12.75">
      <c r="A13" s="37">
        <v>59873</v>
      </c>
      <c r="B13" s="37" t="s">
        <v>206</v>
      </c>
      <c r="C13" s="37" t="s">
        <v>347</v>
      </c>
      <c r="D13" s="37">
        <v>3</v>
      </c>
      <c r="E13" s="37" t="s">
        <v>227</v>
      </c>
      <c r="F13" s="37">
        <v>57339279</v>
      </c>
      <c r="G13" s="37">
        <v>2800</v>
      </c>
      <c r="H13" s="37" t="s">
        <v>356</v>
      </c>
      <c r="I13" s="37">
        <v>20060628</v>
      </c>
      <c r="J13" s="37" t="s">
        <v>357</v>
      </c>
      <c r="K13" s="37">
        <v>20061123</v>
      </c>
      <c r="L13" s="37" t="s">
        <v>211</v>
      </c>
      <c r="M13" s="37">
        <v>350</v>
      </c>
      <c r="N13" s="37">
        <v>3.78</v>
      </c>
      <c r="O13" s="37">
        <v>35.6</v>
      </c>
      <c r="P13" s="37">
        <v>46.9</v>
      </c>
      <c r="Q13" s="37">
        <v>0.9</v>
      </c>
      <c r="R13" s="37" t="s">
        <v>212</v>
      </c>
      <c r="S13" s="37" t="s">
        <v>212</v>
      </c>
      <c r="T13" s="37">
        <v>1600</v>
      </c>
      <c r="U13" s="37">
        <v>20</v>
      </c>
      <c r="V13" s="37">
        <v>99</v>
      </c>
      <c r="W13" s="37">
        <v>40</v>
      </c>
      <c r="X13" s="37">
        <v>110</v>
      </c>
      <c r="Y13" s="37">
        <v>29</v>
      </c>
      <c r="Z13" s="37">
        <v>68</v>
      </c>
      <c r="AA13" s="37">
        <v>2</v>
      </c>
      <c r="AB13" s="37">
        <v>7.1</v>
      </c>
      <c r="AC13" s="37">
        <v>103.2</v>
      </c>
      <c r="AD13" s="37">
        <v>2599</v>
      </c>
      <c r="AE13" s="37">
        <v>22.5</v>
      </c>
      <c r="AF13" s="37">
        <v>98.5</v>
      </c>
      <c r="AG13" s="37">
        <v>39.9</v>
      </c>
      <c r="AH13" s="37">
        <v>110</v>
      </c>
      <c r="AI13" s="37">
        <v>28.5</v>
      </c>
      <c r="AJ13" s="37">
        <v>68.7</v>
      </c>
      <c r="AK13" s="37">
        <v>1.89</v>
      </c>
      <c r="AL13" s="37">
        <v>-3.9</v>
      </c>
      <c r="AM13" s="37">
        <v>102.3</v>
      </c>
      <c r="AN13" s="37">
        <v>32100</v>
      </c>
      <c r="AO13" s="37">
        <v>427</v>
      </c>
      <c r="AP13" s="37">
        <v>206.5</v>
      </c>
      <c r="AQ13" s="37">
        <v>0.7</v>
      </c>
      <c r="AR13" s="37">
        <v>704</v>
      </c>
      <c r="AS13" s="37">
        <v>653</v>
      </c>
      <c r="AT13" s="37">
        <v>513</v>
      </c>
      <c r="AU13" s="37">
        <v>99.7</v>
      </c>
      <c r="AV13" s="37">
        <v>67.9</v>
      </c>
      <c r="AW13" s="37">
        <v>306.1</v>
      </c>
      <c r="AX13" s="37" t="s">
        <v>216</v>
      </c>
      <c r="AY13" s="37">
        <v>790</v>
      </c>
      <c r="AZ13" s="37">
        <v>312.2</v>
      </c>
      <c r="BA13" s="37">
        <v>1.1</v>
      </c>
      <c r="BB13" s="37">
        <v>649</v>
      </c>
      <c r="BC13" s="37">
        <v>587</v>
      </c>
      <c r="BD13" s="37">
        <v>430</v>
      </c>
      <c r="BE13" s="37">
        <v>95.2</v>
      </c>
      <c r="BF13" s="37">
        <v>112.6</v>
      </c>
      <c r="BG13" s="37">
        <v>391.7</v>
      </c>
      <c r="BH13" s="37" t="s">
        <v>216</v>
      </c>
      <c r="BI13" s="37">
        <v>46</v>
      </c>
      <c r="BJ13" s="37">
        <v>58</v>
      </c>
      <c r="BK13" s="37">
        <v>62.3</v>
      </c>
      <c r="BL13" s="37">
        <v>77.2</v>
      </c>
      <c r="BM13" s="37">
        <v>59.5</v>
      </c>
      <c r="BN13" s="37">
        <v>58.9</v>
      </c>
      <c r="BO13" s="37">
        <v>43.9</v>
      </c>
      <c r="BP13" s="37">
        <v>86</v>
      </c>
      <c r="BQ13" s="37">
        <v>36.5</v>
      </c>
      <c r="BR13" s="37">
        <v>77.2</v>
      </c>
      <c r="BS13" s="37">
        <v>57.9</v>
      </c>
      <c r="BT13" s="37">
        <v>40.1</v>
      </c>
      <c r="BU13" s="37" t="s">
        <v>342</v>
      </c>
      <c r="BV13" s="37" t="s">
        <v>342</v>
      </c>
      <c r="BW13" s="37">
        <v>58.62</v>
      </c>
      <c r="BX13" s="37">
        <v>58.62</v>
      </c>
      <c r="BY13" s="37">
        <v>46.9</v>
      </c>
      <c r="BZ13" s="37">
        <v>1.1</v>
      </c>
      <c r="CA13" s="37">
        <v>1.6</v>
      </c>
      <c r="CB13" s="37">
        <v>1.7</v>
      </c>
      <c r="CC13" s="37">
        <v>0.8</v>
      </c>
      <c r="CD13" s="37">
        <v>1</v>
      </c>
      <c r="CE13" s="37">
        <v>1</v>
      </c>
      <c r="CF13" s="37">
        <v>0.5</v>
      </c>
      <c r="CG13" s="37">
        <v>1</v>
      </c>
      <c r="CH13" s="37">
        <v>0.9</v>
      </c>
      <c r="CI13" s="37">
        <v>0.8</v>
      </c>
      <c r="CJ13" s="37">
        <v>3.1</v>
      </c>
      <c r="CK13" s="37">
        <v>1.2</v>
      </c>
      <c r="CL13" s="37" t="s">
        <v>343</v>
      </c>
      <c r="CM13" s="37" t="s">
        <v>343</v>
      </c>
      <c r="CN13" s="37">
        <v>1.23</v>
      </c>
      <c r="CO13" s="37">
        <v>1.23</v>
      </c>
      <c r="CP13" s="37">
        <v>0.9</v>
      </c>
      <c r="CQ13" s="37">
        <v>36.7</v>
      </c>
      <c r="CR13" s="37">
        <v>37.7</v>
      </c>
      <c r="CS13" s="37">
        <v>31.7</v>
      </c>
      <c r="CT13" s="37">
        <v>38.3</v>
      </c>
      <c r="CU13" s="37">
        <v>42</v>
      </c>
      <c r="CV13" s="37">
        <v>35</v>
      </c>
      <c r="CW13" s="37">
        <v>38</v>
      </c>
      <c r="CX13" s="37">
        <v>31.7</v>
      </c>
      <c r="CY13" s="37">
        <v>44.3</v>
      </c>
      <c r="CZ13" s="37">
        <v>36</v>
      </c>
      <c r="DA13" s="37">
        <v>26</v>
      </c>
      <c r="DB13" s="37">
        <v>31</v>
      </c>
      <c r="DC13" s="37" t="s">
        <v>219</v>
      </c>
      <c r="DD13" s="37" t="s">
        <v>219</v>
      </c>
      <c r="DE13" s="37">
        <v>35.6</v>
      </c>
      <c r="DF13" s="37">
        <v>35.6</v>
      </c>
      <c r="DG13" s="37">
        <v>15.27</v>
      </c>
      <c r="DH13" s="37">
        <v>15.41</v>
      </c>
      <c r="DI13" s="37">
        <v>15.95</v>
      </c>
      <c r="DJ13" s="37">
        <v>16.46</v>
      </c>
      <c r="DK13" s="37">
        <v>17.42</v>
      </c>
      <c r="DL13" s="37">
        <v>17.76</v>
      </c>
      <c r="DM13" s="37">
        <v>18.4</v>
      </c>
      <c r="DN13" s="37">
        <v>19.38</v>
      </c>
      <c r="DO13" s="37">
        <v>20.83</v>
      </c>
      <c r="DP13" s="37">
        <v>22.57</v>
      </c>
      <c r="DQ13" s="37">
        <v>0.2</v>
      </c>
      <c r="DR13" s="37">
        <v>1</v>
      </c>
      <c r="DS13" s="37">
        <v>1.7</v>
      </c>
      <c r="DT13" s="37">
        <v>2.3</v>
      </c>
      <c r="DU13" s="37">
        <v>3.2</v>
      </c>
      <c r="DV13" s="37">
        <v>3.7</v>
      </c>
      <c r="DW13" s="37">
        <v>4.5</v>
      </c>
      <c r="DX13" s="37">
        <v>5.1</v>
      </c>
      <c r="DY13" s="37">
        <v>5.8</v>
      </c>
      <c r="DZ13" s="37">
        <v>6.7</v>
      </c>
      <c r="EA13" s="37">
        <v>8.31</v>
      </c>
      <c r="EB13" s="37">
        <v>7.35</v>
      </c>
      <c r="EC13" s="37">
        <v>7.58</v>
      </c>
      <c r="ED13" s="37">
        <v>6.53</v>
      </c>
      <c r="EE13" s="37">
        <v>6.03</v>
      </c>
      <c r="EF13" s="37">
        <v>5.15</v>
      </c>
      <c r="EG13" s="37">
        <v>4.49</v>
      </c>
      <c r="EH13" s="37">
        <v>3.59</v>
      </c>
      <c r="EI13" s="37">
        <v>3.05</v>
      </c>
      <c r="EJ13" s="37">
        <v>2.81</v>
      </c>
      <c r="EK13" s="37">
        <v>2.03</v>
      </c>
      <c r="EL13" s="37">
        <v>2.11</v>
      </c>
      <c r="EM13" s="37">
        <v>2.32</v>
      </c>
      <c r="EN13" s="37">
        <v>2.37</v>
      </c>
      <c r="EO13" s="37">
        <v>2.53</v>
      </c>
      <c r="EP13" s="37">
        <v>2.59</v>
      </c>
      <c r="EQ13" s="37">
        <v>2.63</v>
      </c>
      <c r="ER13" s="37">
        <v>2.59</v>
      </c>
      <c r="ES13" s="37">
        <v>2.6</v>
      </c>
      <c r="ET13" s="37">
        <v>3.19</v>
      </c>
      <c r="EU13" s="37" t="s">
        <v>220</v>
      </c>
      <c r="EV13" s="37">
        <v>2</v>
      </c>
      <c r="EW13" s="37">
        <v>2</v>
      </c>
      <c r="EX13" s="37">
        <v>3</v>
      </c>
      <c r="EY13" s="37">
        <v>3</v>
      </c>
      <c r="EZ13" s="37">
        <v>3</v>
      </c>
      <c r="FA13" s="37">
        <v>4</v>
      </c>
      <c r="FB13" s="37">
        <v>5</v>
      </c>
      <c r="FC13" s="37">
        <v>7</v>
      </c>
      <c r="FD13" s="37">
        <v>8</v>
      </c>
      <c r="FE13" s="37">
        <v>1</v>
      </c>
      <c r="FF13" s="37">
        <v>22</v>
      </c>
      <c r="FG13" s="37">
        <v>30</v>
      </c>
      <c r="FH13" s="37">
        <v>33</v>
      </c>
      <c r="FI13" s="37">
        <v>37</v>
      </c>
      <c r="FJ13" s="37">
        <v>63</v>
      </c>
      <c r="FK13" s="37">
        <v>79</v>
      </c>
      <c r="FL13" s="37">
        <v>93</v>
      </c>
      <c r="FM13" s="37">
        <v>134</v>
      </c>
      <c r="FN13" s="37">
        <v>192</v>
      </c>
      <c r="FO13" s="37" t="s">
        <v>220</v>
      </c>
      <c r="FP13" s="37" t="s">
        <v>220</v>
      </c>
      <c r="FQ13" s="37" t="s">
        <v>220</v>
      </c>
      <c r="FR13" s="37" t="s">
        <v>220</v>
      </c>
      <c r="FS13" s="37" t="s">
        <v>220</v>
      </c>
      <c r="FT13" s="37" t="s">
        <v>220</v>
      </c>
      <c r="FU13" s="37" t="s">
        <v>220</v>
      </c>
      <c r="FV13" s="37">
        <v>1</v>
      </c>
      <c r="FW13" s="37">
        <v>1</v>
      </c>
      <c r="FX13" s="37">
        <v>3</v>
      </c>
      <c r="FY13" s="37">
        <v>2</v>
      </c>
      <c r="FZ13" s="37">
        <v>2</v>
      </c>
      <c r="GA13" s="37">
        <v>2</v>
      </c>
      <c r="GB13" s="37">
        <v>2</v>
      </c>
      <c r="GC13" s="37">
        <v>2</v>
      </c>
      <c r="GD13" s="37">
        <v>3</v>
      </c>
      <c r="GE13" s="37">
        <v>3</v>
      </c>
      <c r="GF13" s="37">
        <v>4</v>
      </c>
      <c r="GG13" s="37">
        <v>4</v>
      </c>
      <c r="GH13" s="37">
        <v>4</v>
      </c>
      <c r="GI13" s="37" t="s">
        <v>220</v>
      </c>
      <c r="GJ13" s="37" t="s">
        <v>220</v>
      </c>
      <c r="GK13" s="37" t="s">
        <v>220</v>
      </c>
      <c r="GL13" s="37" t="s">
        <v>220</v>
      </c>
      <c r="GM13" s="37" t="s">
        <v>220</v>
      </c>
      <c r="GN13" s="37">
        <v>2</v>
      </c>
      <c r="GO13" s="37">
        <v>2</v>
      </c>
      <c r="GP13" s="37">
        <v>3</v>
      </c>
      <c r="GQ13" s="37">
        <v>4</v>
      </c>
      <c r="GR13" s="37">
        <v>5</v>
      </c>
      <c r="GS13" s="37" t="s">
        <v>358</v>
      </c>
      <c r="GT13" s="37" t="s">
        <v>361</v>
      </c>
      <c r="GU13" s="37" t="s">
        <v>362</v>
      </c>
      <c r="GV13" s="37" t="s">
        <v>360</v>
      </c>
      <c r="GW13" s="37" t="s">
        <v>218</v>
      </c>
      <c r="GX13" s="37" t="s">
        <v>218</v>
      </c>
    </row>
    <row r="14" spans="1:206" ht="12.75">
      <c r="A14">
        <v>55909</v>
      </c>
      <c r="B14" t="s">
        <v>206</v>
      </c>
      <c r="C14" t="s">
        <v>264</v>
      </c>
      <c r="D14">
        <v>4</v>
      </c>
      <c r="E14">
        <v>12</v>
      </c>
      <c r="F14">
        <v>57281181</v>
      </c>
      <c r="G14">
        <v>1400</v>
      </c>
      <c r="H14" t="s">
        <v>319</v>
      </c>
      <c r="I14">
        <v>20051016</v>
      </c>
      <c r="J14" t="s">
        <v>335</v>
      </c>
      <c r="K14">
        <v>20061123</v>
      </c>
      <c r="L14" t="s">
        <v>273</v>
      </c>
      <c r="M14">
        <v>350</v>
      </c>
      <c r="N14">
        <v>3.48</v>
      </c>
      <c r="O14">
        <v>36.9</v>
      </c>
      <c r="P14">
        <v>45.9</v>
      </c>
      <c r="Q14">
        <v>1.5</v>
      </c>
      <c r="R14">
        <v>0.5</v>
      </c>
      <c r="S14">
        <v>-0.8646</v>
      </c>
      <c r="T14">
        <v>1601</v>
      </c>
      <c r="U14">
        <v>20</v>
      </c>
      <c r="V14">
        <v>99</v>
      </c>
      <c r="W14">
        <v>40</v>
      </c>
      <c r="X14">
        <v>110.1</v>
      </c>
      <c r="Y14">
        <v>29</v>
      </c>
      <c r="Z14">
        <v>68.4</v>
      </c>
      <c r="AA14">
        <v>2</v>
      </c>
      <c r="AB14">
        <v>7.5</v>
      </c>
      <c r="AC14">
        <v>103</v>
      </c>
      <c r="AD14">
        <v>2599</v>
      </c>
      <c r="AE14">
        <v>24.9</v>
      </c>
      <c r="AF14">
        <v>98.7</v>
      </c>
      <c r="AG14">
        <v>40.1</v>
      </c>
      <c r="AH14">
        <v>110.7</v>
      </c>
      <c r="AI14">
        <v>27.7</v>
      </c>
      <c r="AJ14">
        <v>68.1</v>
      </c>
      <c r="AK14">
        <v>2.65</v>
      </c>
      <c r="AL14">
        <v>-2.1</v>
      </c>
      <c r="AM14">
        <v>102.3</v>
      </c>
      <c r="AN14">
        <v>32142</v>
      </c>
      <c r="AO14">
        <v>428</v>
      </c>
      <c r="AP14">
        <v>212.6</v>
      </c>
      <c r="AQ14">
        <v>0.8</v>
      </c>
      <c r="AR14">
        <v>686</v>
      </c>
      <c r="AS14">
        <v>662</v>
      </c>
      <c r="AT14">
        <v>501</v>
      </c>
      <c r="AU14">
        <v>102.4</v>
      </c>
      <c r="AV14">
        <v>67.2</v>
      </c>
      <c r="AW14">
        <v>313.3</v>
      </c>
      <c r="AX14" t="s">
        <v>216</v>
      </c>
      <c r="AY14">
        <v>812</v>
      </c>
      <c r="AZ14">
        <v>325.2</v>
      </c>
      <c r="BA14">
        <v>1.3</v>
      </c>
      <c r="BB14">
        <v>580</v>
      </c>
      <c r="BC14">
        <v>593</v>
      </c>
      <c r="BD14">
        <v>422</v>
      </c>
      <c r="BE14">
        <v>97.9</v>
      </c>
      <c r="BF14">
        <v>112.5</v>
      </c>
      <c r="BG14">
        <v>384</v>
      </c>
      <c r="BH14" t="s">
        <v>216</v>
      </c>
      <c r="BI14">
        <v>39.1</v>
      </c>
      <c r="BJ14">
        <v>59.4</v>
      </c>
      <c r="BK14">
        <v>47.7</v>
      </c>
      <c r="BL14">
        <v>74</v>
      </c>
      <c r="BM14">
        <v>37.7</v>
      </c>
      <c r="BN14">
        <v>51.8</v>
      </c>
      <c r="BO14">
        <v>21.9</v>
      </c>
      <c r="BP14">
        <v>57.3</v>
      </c>
      <c r="BQ14">
        <v>39.5</v>
      </c>
      <c r="BR14">
        <v>45.6</v>
      </c>
      <c r="BS14">
        <v>20.6</v>
      </c>
      <c r="BT14">
        <v>56.6</v>
      </c>
      <c r="BU14" t="s">
        <v>217</v>
      </c>
      <c r="BV14" t="s">
        <v>217</v>
      </c>
      <c r="BW14">
        <v>45.93</v>
      </c>
      <c r="BX14">
        <v>45.93</v>
      </c>
      <c r="BY14">
        <v>45.9</v>
      </c>
      <c r="BZ14">
        <v>1.2</v>
      </c>
      <c r="CA14">
        <v>1.5</v>
      </c>
      <c r="CB14">
        <v>2.3</v>
      </c>
      <c r="CC14">
        <v>1.6</v>
      </c>
      <c r="CD14">
        <v>0.9</v>
      </c>
      <c r="CE14">
        <v>1.5</v>
      </c>
      <c r="CF14">
        <v>1</v>
      </c>
      <c r="CG14">
        <v>0.8</v>
      </c>
      <c r="CH14">
        <v>2.4</v>
      </c>
      <c r="CI14">
        <v>1.4</v>
      </c>
      <c r="CJ14">
        <v>1.1</v>
      </c>
      <c r="CK14">
        <v>1.6</v>
      </c>
      <c r="CL14" t="s">
        <v>218</v>
      </c>
      <c r="CM14" t="s">
        <v>336</v>
      </c>
      <c r="CN14">
        <v>1.44</v>
      </c>
      <c r="CO14">
        <v>1.5</v>
      </c>
      <c r="CP14">
        <v>1.5</v>
      </c>
      <c r="CQ14" t="s">
        <v>213</v>
      </c>
      <c r="CR14" t="s">
        <v>213</v>
      </c>
      <c r="CS14" t="s">
        <v>213</v>
      </c>
      <c r="CT14" t="s">
        <v>213</v>
      </c>
      <c r="CU14" t="s">
        <v>213</v>
      </c>
      <c r="CV14" t="s">
        <v>213</v>
      </c>
      <c r="CW14" t="s">
        <v>213</v>
      </c>
      <c r="CX14" t="s">
        <v>213</v>
      </c>
      <c r="CY14" t="s">
        <v>213</v>
      </c>
      <c r="CZ14" t="s">
        <v>213</v>
      </c>
      <c r="DA14" t="s">
        <v>213</v>
      </c>
      <c r="DB14" t="s">
        <v>213</v>
      </c>
      <c r="DC14" t="s">
        <v>219</v>
      </c>
      <c r="DD14" t="s">
        <v>219</v>
      </c>
      <c r="DE14" t="s">
        <v>213</v>
      </c>
      <c r="DF14">
        <v>36.9</v>
      </c>
      <c r="DG14">
        <v>15.66</v>
      </c>
      <c r="DH14">
        <v>16.48</v>
      </c>
      <c r="DI14">
        <v>17.42</v>
      </c>
      <c r="DJ14">
        <v>18.21</v>
      </c>
      <c r="DK14">
        <v>18.98</v>
      </c>
      <c r="DL14">
        <v>19.14</v>
      </c>
      <c r="DM14">
        <v>19.76</v>
      </c>
      <c r="DN14">
        <v>20.45</v>
      </c>
      <c r="DO14">
        <v>21.32</v>
      </c>
      <c r="DP14">
        <v>22.47</v>
      </c>
      <c r="DQ14">
        <v>0.1</v>
      </c>
      <c r="DR14">
        <v>1</v>
      </c>
      <c r="DS14">
        <v>2.1</v>
      </c>
      <c r="DT14">
        <v>2.7</v>
      </c>
      <c r="DU14">
        <v>3.2</v>
      </c>
      <c r="DV14">
        <v>3.5</v>
      </c>
      <c r="DW14">
        <v>3.9</v>
      </c>
      <c r="DX14">
        <v>4.4</v>
      </c>
      <c r="DY14">
        <v>5</v>
      </c>
      <c r="DZ14">
        <v>5.5</v>
      </c>
      <c r="EA14">
        <v>8.3</v>
      </c>
      <c r="EB14">
        <v>7.69</v>
      </c>
      <c r="EC14">
        <v>7.14</v>
      </c>
      <c r="ED14">
        <v>6.81</v>
      </c>
      <c r="EE14">
        <v>6.43</v>
      </c>
      <c r="EF14">
        <v>5.71</v>
      </c>
      <c r="EG14">
        <v>5.13</v>
      </c>
      <c r="EH14">
        <v>4.48</v>
      </c>
      <c r="EI14">
        <v>4.1</v>
      </c>
      <c r="EJ14">
        <v>3.42</v>
      </c>
      <c r="EK14">
        <v>1.8</v>
      </c>
      <c r="EL14">
        <v>2.06</v>
      </c>
      <c r="EM14">
        <v>2.14</v>
      </c>
      <c r="EN14">
        <v>2.47</v>
      </c>
      <c r="EO14">
        <v>2.22</v>
      </c>
      <c r="EP14">
        <v>2.56</v>
      </c>
      <c r="EQ14">
        <v>2.54</v>
      </c>
      <c r="ER14">
        <v>2.73</v>
      </c>
      <c r="ES14">
        <v>2.86</v>
      </c>
      <c r="ET14">
        <v>2.84</v>
      </c>
      <c r="EU14" t="s">
        <v>220</v>
      </c>
      <c r="EV14">
        <v>2</v>
      </c>
      <c r="EW14">
        <v>3</v>
      </c>
      <c r="EX14">
        <v>3</v>
      </c>
      <c r="EY14">
        <v>3</v>
      </c>
      <c r="EZ14">
        <v>4</v>
      </c>
      <c r="FA14">
        <v>4</v>
      </c>
      <c r="FB14">
        <v>5</v>
      </c>
      <c r="FC14">
        <v>6</v>
      </c>
      <c r="FD14">
        <v>7</v>
      </c>
      <c r="FE14">
        <v>1</v>
      </c>
      <c r="FF14">
        <v>25</v>
      </c>
      <c r="FG14">
        <v>40</v>
      </c>
      <c r="FH14">
        <v>47</v>
      </c>
      <c r="FI14">
        <v>50</v>
      </c>
      <c r="FJ14">
        <v>76</v>
      </c>
      <c r="FK14">
        <v>94</v>
      </c>
      <c r="FL14">
        <v>109</v>
      </c>
      <c r="FM14">
        <v>144</v>
      </c>
      <c r="FN14">
        <v>205</v>
      </c>
      <c r="FO14" t="s">
        <v>220</v>
      </c>
      <c r="FP14">
        <v>2</v>
      </c>
      <c r="FQ14">
        <v>2</v>
      </c>
      <c r="FR14">
        <v>3</v>
      </c>
      <c r="FS14" t="s">
        <v>220</v>
      </c>
      <c r="FT14" t="s">
        <v>220</v>
      </c>
      <c r="FU14">
        <v>2</v>
      </c>
      <c r="FV14">
        <v>2</v>
      </c>
      <c r="FW14">
        <v>1</v>
      </c>
      <c r="FX14">
        <v>3</v>
      </c>
      <c r="FY14">
        <v>2</v>
      </c>
      <c r="FZ14">
        <v>2</v>
      </c>
      <c r="GA14">
        <v>2</v>
      </c>
      <c r="GB14">
        <v>3</v>
      </c>
      <c r="GC14">
        <v>2</v>
      </c>
      <c r="GD14">
        <v>3</v>
      </c>
      <c r="GE14">
        <v>3</v>
      </c>
      <c r="GF14">
        <v>3</v>
      </c>
      <c r="GG14">
        <v>3</v>
      </c>
      <c r="GH14">
        <v>3</v>
      </c>
      <c r="GI14" t="s">
        <v>220</v>
      </c>
      <c r="GJ14" t="s">
        <v>220</v>
      </c>
      <c r="GK14" t="s">
        <v>220</v>
      </c>
      <c r="GL14" t="s">
        <v>220</v>
      </c>
      <c r="GM14" t="s">
        <v>220</v>
      </c>
      <c r="GN14">
        <v>1</v>
      </c>
      <c r="GO14">
        <v>3</v>
      </c>
      <c r="GP14">
        <v>4</v>
      </c>
      <c r="GQ14">
        <v>4</v>
      </c>
      <c r="GR14">
        <v>5</v>
      </c>
      <c r="GS14" t="s">
        <v>337</v>
      </c>
      <c r="GT14" t="s">
        <v>338</v>
      </c>
      <c r="GU14" t="s">
        <v>218</v>
      </c>
      <c r="GV14" t="s">
        <v>218</v>
      </c>
      <c r="GW14" t="s">
        <v>218</v>
      </c>
      <c r="GX14" t="s">
        <v>218</v>
      </c>
    </row>
    <row r="15" spans="1:206" ht="12.75">
      <c r="A15">
        <v>57934</v>
      </c>
      <c r="B15" t="s">
        <v>206</v>
      </c>
      <c r="C15" t="s">
        <v>339</v>
      </c>
      <c r="D15">
        <v>4</v>
      </c>
      <c r="E15">
        <v>15</v>
      </c>
      <c r="F15">
        <v>57281181</v>
      </c>
      <c r="G15">
        <v>2450</v>
      </c>
      <c r="H15" t="s">
        <v>340</v>
      </c>
      <c r="I15">
        <v>20051229</v>
      </c>
      <c r="J15" t="s">
        <v>341</v>
      </c>
      <c r="K15">
        <v>20061123</v>
      </c>
      <c r="L15" t="s">
        <v>211</v>
      </c>
      <c r="M15">
        <v>350</v>
      </c>
      <c r="N15">
        <v>3.39</v>
      </c>
      <c r="O15">
        <v>38.3</v>
      </c>
      <c r="P15">
        <v>128.6</v>
      </c>
      <c r="Q15">
        <v>1</v>
      </c>
      <c r="R15" t="s">
        <v>212</v>
      </c>
      <c r="S15" t="s">
        <v>212</v>
      </c>
      <c r="T15">
        <v>1600</v>
      </c>
      <c r="U15">
        <v>20</v>
      </c>
      <c r="V15">
        <v>99</v>
      </c>
      <c r="W15">
        <v>40</v>
      </c>
      <c r="X15">
        <v>112.8</v>
      </c>
      <c r="Y15">
        <v>27.4</v>
      </c>
      <c r="Z15">
        <v>68</v>
      </c>
      <c r="AA15">
        <v>2</v>
      </c>
      <c r="AB15">
        <v>6.6</v>
      </c>
      <c r="AC15">
        <v>101.7</v>
      </c>
      <c r="AD15">
        <v>2598</v>
      </c>
      <c r="AE15">
        <v>21.6</v>
      </c>
      <c r="AF15">
        <v>98.9</v>
      </c>
      <c r="AG15">
        <v>40.1</v>
      </c>
      <c r="AH15">
        <v>114.2</v>
      </c>
      <c r="AI15">
        <v>25.7</v>
      </c>
      <c r="AJ15">
        <v>68.3</v>
      </c>
      <c r="AK15">
        <v>2.86</v>
      </c>
      <c r="AL15">
        <v>-2.9</v>
      </c>
      <c r="AM15">
        <v>102.7</v>
      </c>
      <c r="AN15">
        <v>32136</v>
      </c>
      <c r="AO15">
        <v>441</v>
      </c>
      <c r="AP15">
        <v>210.7</v>
      </c>
      <c r="AQ15">
        <v>0.7</v>
      </c>
      <c r="AR15">
        <v>417</v>
      </c>
      <c r="AS15">
        <v>671</v>
      </c>
      <c r="AT15">
        <v>520</v>
      </c>
      <c r="AU15">
        <v>103.1</v>
      </c>
      <c r="AV15">
        <v>61.7</v>
      </c>
      <c r="AW15">
        <v>297</v>
      </c>
      <c r="AX15" t="s">
        <v>216</v>
      </c>
      <c r="AY15">
        <v>808</v>
      </c>
      <c r="AZ15">
        <v>315.2</v>
      </c>
      <c r="BA15">
        <v>1.1</v>
      </c>
      <c r="BB15">
        <v>590</v>
      </c>
      <c r="BC15">
        <v>592</v>
      </c>
      <c r="BD15">
        <v>427</v>
      </c>
      <c r="BE15">
        <v>101.1</v>
      </c>
      <c r="BF15">
        <v>103.9</v>
      </c>
      <c r="BG15">
        <v>371</v>
      </c>
      <c r="BH15" t="s">
        <v>216</v>
      </c>
      <c r="BI15">
        <v>60</v>
      </c>
      <c r="BJ15">
        <v>177.2</v>
      </c>
      <c r="BK15">
        <v>107.3</v>
      </c>
      <c r="BL15">
        <v>209.7</v>
      </c>
      <c r="BM15">
        <v>83.4</v>
      </c>
      <c r="BN15">
        <v>126.5</v>
      </c>
      <c r="BO15">
        <v>114</v>
      </c>
      <c r="BP15">
        <v>198</v>
      </c>
      <c r="BQ15">
        <v>89.3</v>
      </c>
      <c r="BR15">
        <v>104.8</v>
      </c>
      <c r="BS15">
        <v>101.4</v>
      </c>
      <c r="BT15">
        <v>129.4</v>
      </c>
      <c r="BU15" t="s">
        <v>342</v>
      </c>
      <c r="BV15" t="s">
        <v>342</v>
      </c>
      <c r="BW15">
        <v>125.08</v>
      </c>
      <c r="BX15">
        <v>125.08</v>
      </c>
      <c r="BY15">
        <v>128.6</v>
      </c>
      <c r="BZ15">
        <v>1.5</v>
      </c>
      <c r="CA15">
        <v>1.4</v>
      </c>
      <c r="CB15">
        <v>1.8</v>
      </c>
      <c r="CC15">
        <v>0.4</v>
      </c>
      <c r="CD15">
        <v>0</v>
      </c>
      <c r="CE15">
        <v>1.1</v>
      </c>
      <c r="CF15">
        <v>0.9</v>
      </c>
      <c r="CG15">
        <v>0.1</v>
      </c>
      <c r="CH15">
        <v>0.8</v>
      </c>
      <c r="CI15">
        <v>0.8</v>
      </c>
      <c r="CJ15">
        <v>0.5</v>
      </c>
      <c r="CK15">
        <v>0.7</v>
      </c>
      <c r="CL15" t="s">
        <v>343</v>
      </c>
      <c r="CM15" t="s">
        <v>343</v>
      </c>
      <c r="CN15">
        <v>0.83</v>
      </c>
      <c r="CO15">
        <v>0.84</v>
      </c>
      <c r="CP15">
        <v>1</v>
      </c>
      <c r="CQ15">
        <v>41.3</v>
      </c>
      <c r="CR15">
        <v>53.7</v>
      </c>
      <c r="CS15">
        <v>36</v>
      </c>
      <c r="CT15">
        <v>37</v>
      </c>
      <c r="CU15">
        <v>37.3</v>
      </c>
      <c r="CV15">
        <v>32.7</v>
      </c>
      <c r="CW15">
        <v>45.7</v>
      </c>
      <c r="CX15">
        <v>32.3</v>
      </c>
      <c r="CY15">
        <v>37.3</v>
      </c>
      <c r="CZ15">
        <v>35.3</v>
      </c>
      <c r="DA15">
        <v>53.3</v>
      </c>
      <c r="DB15">
        <v>37</v>
      </c>
      <c r="DC15" t="s">
        <v>219</v>
      </c>
      <c r="DD15">
        <v>2</v>
      </c>
      <c r="DE15">
        <v>39.9</v>
      </c>
      <c r="DF15">
        <v>38.3</v>
      </c>
      <c r="DG15">
        <v>14.98</v>
      </c>
      <c r="DH15">
        <v>16.41</v>
      </c>
      <c r="DI15">
        <v>17.03</v>
      </c>
      <c r="DJ15">
        <v>18.96</v>
      </c>
      <c r="DK15">
        <v>18.35</v>
      </c>
      <c r="DL15">
        <v>18.54</v>
      </c>
      <c r="DM15">
        <v>19.03</v>
      </c>
      <c r="DN15">
        <v>19.64</v>
      </c>
      <c r="DO15">
        <v>20.11</v>
      </c>
      <c r="DP15">
        <v>20.81</v>
      </c>
      <c r="DQ15">
        <v>0.2</v>
      </c>
      <c r="DR15">
        <v>1.1</v>
      </c>
      <c r="DS15">
        <v>1.9</v>
      </c>
      <c r="DT15">
        <v>2.7</v>
      </c>
      <c r="DU15">
        <v>3.3</v>
      </c>
      <c r="DV15">
        <v>3.3</v>
      </c>
      <c r="DW15">
        <v>3.7</v>
      </c>
      <c r="DX15">
        <v>4.4</v>
      </c>
      <c r="DY15">
        <v>4.9</v>
      </c>
      <c r="DZ15">
        <v>5.2</v>
      </c>
      <c r="EA15">
        <v>7.41</v>
      </c>
      <c r="EB15">
        <v>6.9</v>
      </c>
      <c r="EC15">
        <v>6.26</v>
      </c>
      <c r="ED15">
        <v>5.76</v>
      </c>
      <c r="EE15">
        <v>5.1</v>
      </c>
      <c r="EF15">
        <v>4.35</v>
      </c>
      <c r="EG15">
        <v>3.6</v>
      </c>
      <c r="EH15">
        <v>3.29</v>
      </c>
      <c r="EI15">
        <v>2.58</v>
      </c>
      <c r="EJ15">
        <v>2.4</v>
      </c>
      <c r="EK15">
        <v>1.33</v>
      </c>
      <c r="EL15">
        <v>1.49</v>
      </c>
      <c r="EM15">
        <v>1.57</v>
      </c>
      <c r="EN15">
        <v>1.63</v>
      </c>
      <c r="EO15">
        <v>1.45</v>
      </c>
      <c r="EP15">
        <v>1.72</v>
      </c>
      <c r="EQ15">
        <v>1.87</v>
      </c>
      <c r="ER15">
        <v>2.06</v>
      </c>
      <c r="ES15">
        <v>2.02</v>
      </c>
      <c r="ET15">
        <v>2.38</v>
      </c>
      <c r="EU15" t="s">
        <v>220</v>
      </c>
      <c r="EV15">
        <v>2</v>
      </c>
      <c r="EW15">
        <v>3</v>
      </c>
      <c r="EX15">
        <v>3</v>
      </c>
      <c r="EY15">
        <v>3</v>
      </c>
      <c r="EZ15">
        <v>3</v>
      </c>
      <c r="FA15">
        <v>4</v>
      </c>
      <c r="FB15">
        <v>6</v>
      </c>
      <c r="FC15">
        <v>7</v>
      </c>
      <c r="FD15">
        <v>8</v>
      </c>
      <c r="FE15">
        <v>1</v>
      </c>
      <c r="FF15">
        <v>31</v>
      </c>
      <c r="FG15">
        <v>46</v>
      </c>
      <c r="FH15">
        <v>55</v>
      </c>
      <c r="FI15">
        <v>58</v>
      </c>
      <c r="FJ15">
        <v>83</v>
      </c>
      <c r="FK15">
        <v>112</v>
      </c>
      <c r="FL15">
        <v>169</v>
      </c>
      <c r="FM15">
        <v>206</v>
      </c>
      <c r="FN15">
        <v>256</v>
      </c>
      <c r="FO15" t="s">
        <v>220</v>
      </c>
      <c r="FP15">
        <v>1</v>
      </c>
      <c r="FQ15" t="s">
        <v>220</v>
      </c>
      <c r="FR15">
        <v>2</v>
      </c>
      <c r="FS15" t="s">
        <v>220</v>
      </c>
      <c r="FT15">
        <v>1</v>
      </c>
      <c r="FU15" t="s">
        <v>220</v>
      </c>
      <c r="FV15">
        <v>1</v>
      </c>
      <c r="FW15">
        <v>1</v>
      </c>
      <c r="FX15">
        <v>2</v>
      </c>
      <c r="FY15" t="s">
        <v>220</v>
      </c>
      <c r="FZ15" t="s">
        <v>220</v>
      </c>
      <c r="GA15" t="s">
        <v>220</v>
      </c>
      <c r="GB15" t="s">
        <v>220</v>
      </c>
      <c r="GC15">
        <v>1</v>
      </c>
      <c r="GD15">
        <v>1</v>
      </c>
      <c r="GE15">
        <v>2</v>
      </c>
      <c r="GF15">
        <v>2</v>
      </c>
      <c r="GG15">
        <v>2</v>
      </c>
      <c r="GH15">
        <v>2</v>
      </c>
      <c r="GI15" t="s">
        <v>220</v>
      </c>
      <c r="GJ15" t="s">
        <v>220</v>
      </c>
      <c r="GK15" t="s">
        <v>220</v>
      </c>
      <c r="GL15" t="s">
        <v>220</v>
      </c>
      <c r="GM15" t="s">
        <v>220</v>
      </c>
      <c r="GN15">
        <v>1</v>
      </c>
      <c r="GO15">
        <v>1</v>
      </c>
      <c r="GP15">
        <v>3</v>
      </c>
      <c r="GQ15">
        <v>4</v>
      </c>
      <c r="GR15">
        <v>4</v>
      </c>
      <c r="GS15" t="s">
        <v>344</v>
      </c>
      <c r="GT15" t="s">
        <v>345</v>
      </c>
      <c r="GU15" t="s">
        <v>346</v>
      </c>
      <c r="GV15" t="s">
        <v>277</v>
      </c>
      <c r="GW15" t="s">
        <v>218</v>
      </c>
      <c r="GX15" t="s">
        <v>218</v>
      </c>
    </row>
    <row r="16" spans="1:206" ht="12.75">
      <c r="A16">
        <v>57935</v>
      </c>
      <c r="B16" t="s">
        <v>206</v>
      </c>
      <c r="C16" t="s">
        <v>347</v>
      </c>
      <c r="D16">
        <v>4</v>
      </c>
      <c r="E16">
        <v>16</v>
      </c>
      <c r="F16">
        <v>57281181</v>
      </c>
      <c r="G16">
        <v>2800</v>
      </c>
      <c r="H16" t="s">
        <v>340</v>
      </c>
      <c r="I16">
        <v>20060115</v>
      </c>
      <c r="J16" t="s">
        <v>348</v>
      </c>
      <c r="K16">
        <v>20061123</v>
      </c>
      <c r="L16" t="s">
        <v>211</v>
      </c>
      <c r="M16">
        <v>350</v>
      </c>
      <c r="N16">
        <v>3.76</v>
      </c>
      <c r="O16">
        <v>23.5</v>
      </c>
      <c r="P16">
        <v>34.1</v>
      </c>
      <c r="Q16">
        <v>1.5</v>
      </c>
      <c r="R16" t="s">
        <v>212</v>
      </c>
      <c r="S16" t="s">
        <v>212</v>
      </c>
      <c r="T16">
        <v>1599</v>
      </c>
      <c r="U16">
        <v>20</v>
      </c>
      <c r="V16">
        <v>99</v>
      </c>
      <c r="W16">
        <v>40</v>
      </c>
      <c r="X16">
        <v>113.4</v>
      </c>
      <c r="Y16">
        <v>24.9</v>
      </c>
      <c r="Z16">
        <v>68</v>
      </c>
      <c r="AA16">
        <v>2</v>
      </c>
      <c r="AB16">
        <v>6.9</v>
      </c>
      <c r="AC16">
        <v>103.6</v>
      </c>
      <c r="AD16">
        <v>2597</v>
      </c>
      <c r="AE16">
        <v>25.8</v>
      </c>
      <c r="AF16">
        <v>98.7</v>
      </c>
      <c r="AG16">
        <v>40.1</v>
      </c>
      <c r="AH16">
        <v>111.4</v>
      </c>
      <c r="AI16">
        <v>25.6</v>
      </c>
      <c r="AJ16">
        <v>68.5</v>
      </c>
      <c r="AK16">
        <v>3.03</v>
      </c>
      <c r="AL16">
        <v>-3.2</v>
      </c>
      <c r="AM16">
        <v>104.9</v>
      </c>
      <c r="AN16">
        <v>32136</v>
      </c>
      <c r="AO16">
        <v>438</v>
      </c>
      <c r="AP16">
        <v>206.8</v>
      </c>
      <c r="AQ16">
        <v>0.6</v>
      </c>
      <c r="AR16">
        <v>566</v>
      </c>
      <c r="AS16">
        <v>673</v>
      </c>
      <c r="AT16">
        <v>527</v>
      </c>
      <c r="AU16">
        <v>104.3</v>
      </c>
      <c r="AV16">
        <v>60.5</v>
      </c>
      <c r="AW16">
        <v>290.5</v>
      </c>
      <c r="AX16" t="s">
        <v>216</v>
      </c>
      <c r="AY16">
        <v>810</v>
      </c>
      <c r="AZ16">
        <v>314.8</v>
      </c>
      <c r="BA16">
        <v>1</v>
      </c>
      <c r="BB16">
        <v>603</v>
      </c>
      <c r="BC16">
        <v>594</v>
      </c>
      <c r="BD16">
        <v>434</v>
      </c>
      <c r="BE16">
        <v>97.2</v>
      </c>
      <c r="BF16">
        <v>103.5</v>
      </c>
      <c r="BG16">
        <v>378.1</v>
      </c>
      <c r="BH16" t="s">
        <v>216</v>
      </c>
      <c r="BI16">
        <v>48.8</v>
      </c>
      <c r="BJ16">
        <v>85.6</v>
      </c>
      <c r="BK16">
        <v>35.3</v>
      </c>
      <c r="BL16">
        <v>35.7</v>
      </c>
      <c r="BM16">
        <v>9</v>
      </c>
      <c r="BN16">
        <v>68.5</v>
      </c>
      <c r="BO16">
        <v>39.3</v>
      </c>
      <c r="BP16">
        <v>21</v>
      </c>
      <c r="BQ16">
        <v>50.4</v>
      </c>
      <c r="BR16">
        <v>60.7</v>
      </c>
      <c r="BS16">
        <v>32.1</v>
      </c>
      <c r="BT16">
        <v>54.2</v>
      </c>
      <c r="BU16" t="s">
        <v>342</v>
      </c>
      <c r="BV16" t="s">
        <v>342</v>
      </c>
      <c r="BW16">
        <v>45.05</v>
      </c>
      <c r="BX16">
        <v>45.05</v>
      </c>
      <c r="BY16">
        <v>34.1</v>
      </c>
      <c r="BZ16">
        <v>1.4</v>
      </c>
      <c r="CA16">
        <v>1.9</v>
      </c>
      <c r="CB16">
        <v>1.5</v>
      </c>
      <c r="CC16">
        <v>2.2</v>
      </c>
      <c r="CD16">
        <v>1.6</v>
      </c>
      <c r="CE16">
        <v>1.8</v>
      </c>
      <c r="CF16">
        <v>1.7</v>
      </c>
      <c r="CG16">
        <v>1.8</v>
      </c>
      <c r="CH16">
        <v>2.1</v>
      </c>
      <c r="CI16">
        <v>1.6</v>
      </c>
      <c r="CJ16">
        <v>2.4</v>
      </c>
      <c r="CK16">
        <v>1.8</v>
      </c>
      <c r="CL16" t="s">
        <v>343</v>
      </c>
      <c r="CM16" t="s">
        <v>343</v>
      </c>
      <c r="CN16">
        <v>1.82</v>
      </c>
      <c r="CO16">
        <v>1.82</v>
      </c>
      <c r="CP16">
        <v>1.5</v>
      </c>
      <c r="CQ16">
        <v>21.3</v>
      </c>
      <c r="CR16">
        <v>31.3</v>
      </c>
      <c r="CS16">
        <v>25.3</v>
      </c>
      <c r="CT16">
        <v>32</v>
      </c>
      <c r="CU16">
        <v>5.3</v>
      </c>
      <c r="CV16">
        <v>27.7</v>
      </c>
      <c r="CW16">
        <v>21</v>
      </c>
      <c r="CX16">
        <v>4.3</v>
      </c>
      <c r="CY16">
        <v>26.7</v>
      </c>
      <c r="CZ16">
        <v>26.7</v>
      </c>
      <c r="DA16">
        <v>10</v>
      </c>
      <c r="DB16">
        <v>26</v>
      </c>
      <c r="DC16" t="s">
        <v>219</v>
      </c>
      <c r="DD16">
        <v>8</v>
      </c>
      <c r="DE16">
        <v>21.5</v>
      </c>
      <c r="DF16">
        <v>23.5</v>
      </c>
      <c r="DG16">
        <v>15.26</v>
      </c>
      <c r="DH16">
        <v>15.45</v>
      </c>
      <c r="DI16">
        <v>16.14</v>
      </c>
      <c r="DJ16">
        <v>16.68</v>
      </c>
      <c r="DK16">
        <v>17.2</v>
      </c>
      <c r="DL16">
        <v>17.56</v>
      </c>
      <c r="DM16">
        <v>17.9</v>
      </c>
      <c r="DN16">
        <v>18.74</v>
      </c>
      <c r="DO16">
        <v>19.99</v>
      </c>
      <c r="DP16">
        <v>22.27</v>
      </c>
      <c r="DQ16">
        <v>0.2</v>
      </c>
      <c r="DR16">
        <v>1</v>
      </c>
      <c r="DS16">
        <v>1.9</v>
      </c>
      <c r="DT16">
        <v>2.7</v>
      </c>
      <c r="DU16">
        <v>3.2</v>
      </c>
      <c r="DV16">
        <v>3.8</v>
      </c>
      <c r="DW16">
        <v>4.2</v>
      </c>
      <c r="DX16">
        <v>4.9</v>
      </c>
      <c r="DY16">
        <v>5.6</v>
      </c>
      <c r="DZ16">
        <v>6.5</v>
      </c>
      <c r="EA16">
        <v>8.56</v>
      </c>
      <c r="EB16">
        <v>7.24</v>
      </c>
      <c r="EC16">
        <v>6.6</v>
      </c>
      <c r="ED16">
        <v>5.91</v>
      </c>
      <c r="EE16">
        <v>5.99</v>
      </c>
      <c r="EF16">
        <v>4.85</v>
      </c>
      <c r="EG16">
        <v>4.94</v>
      </c>
      <c r="EH16">
        <v>3.33</v>
      </c>
      <c r="EI16">
        <v>3.07</v>
      </c>
      <c r="EJ16">
        <v>2.74</v>
      </c>
      <c r="EK16">
        <v>1.97</v>
      </c>
      <c r="EL16">
        <v>2.11</v>
      </c>
      <c r="EM16">
        <v>2.31</v>
      </c>
      <c r="EN16">
        <v>2.18</v>
      </c>
      <c r="EO16">
        <v>2.27</v>
      </c>
      <c r="EP16">
        <v>2.42</v>
      </c>
      <c r="EQ16">
        <v>2.31</v>
      </c>
      <c r="ER16">
        <v>2.44</v>
      </c>
      <c r="ES16">
        <v>2.36</v>
      </c>
      <c r="ET16">
        <v>2.58</v>
      </c>
      <c r="EU16" t="s">
        <v>220</v>
      </c>
      <c r="EV16">
        <v>2</v>
      </c>
      <c r="EW16">
        <v>2</v>
      </c>
      <c r="EX16">
        <v>3</v>
      </c>
      <c r="EY16">
        <v>3</v>
      </c>
      <c r="EZ16">
        <v>3</v>
      </c>
      <c r="FA16">
        <v>4</v>
      </c>
      <c r="FB16">
        <v>4</v>
      </c>
      <c r="FC16">
        <v>5</v>
      </c>
      <c r="FD16">
        <v>6</v>
      </c>
      <c r="FE16">
        <v>1</v>
      </c>
      <c r="FF16">
        <v>25</v>
      </c>
      <c r="FG16">
        <v>35</v>
      </c>
      <c r="FH16">
        <v>43</v>
      </c>
      <c r="FI16">
        <v>46</v>
      </c>
      <c r="FJ16">
        <v>72</v>
      </c>
      <c r="FK16">
        <v>84</v>
      </c>
      <c r="FL16">
        <v>96</v>
      </c>
      <c r="FM16">
        <v>109</v>
      </c>
      <c r="FN16">
        <v>145</v>
      </c>
      <c r="FO16">
        <v>1</v>
      </c>
      <c r="FP16" t="s">
        <v>220</v>
      </c>
      <c r="FQ16" t="s">
        <v>220</v>
      </c>
      <c r="FR16">
        <v>2</v>
      </c>
      <c r="FS16">
        <v>1</v>
      </c>
      <c r="FT16" t="s">
        <v>220</v>
      </c>
      <c r="FU16" t="s">
        <v>220</v>
      </c>
      <c r="FV16">
        <v>1</v>
      </c>
      <c r="FW16" t="s">
        <v>220</v>
      </c>
      <c r="FX16">
        <v>2</v>
      </c>
      <c r="FY16">
        <v>2</v>
      </c>
      <c r="FZ16">
        <v>2</v>
      </c>
      <c r="GA16">
        <v>2</v>
      </c>
      <c r="GB16">
        <v>2</v>
      </c>
      <c r="GC16">
        <v>2</v>
      </c>
      <c r="GD16">
        <v>3</v>
      </c>
      <c r="GE16">
        <v>3</v>
      </c>
      <c r="GF16">
        <v>3</v>
      </c>
      <c r="GG16">
        <v>3</v>
      </c>
      <c r="GH16">
        <v>4</v>
      </c>
      <c r="GI16" t="s">
        <v>220</v>
      </c>
      <c r="GJ16" t="s">
        <v>220</v>
      </c>
      <c r="GK16" t="s">
        <v>220</v>
      </c>
      <c r="GL16" t="s">
        <v>220</v>
      </c>
      <c r="GM16" t="s">
        <v>220</v>
      </c>
      <c r="GN16">
        <v>2</v>
      </c>
      <c r="GO16">
        <v>2</v>
      </c>
      <c r="GP16">
        <v>2</v>
      </c>
      <c r="GQ16">
        <v>3</v>
      </c>
      <c r="GR16">
        <v>3</v>
      </c>
      <c r="GS16" t="s">
        <v>349</v>
      </c>
      <c r="GT16" t="s">
        <v>350</v>
      </c>
      <c r="GU16" t="s">
        <v>346</v>
      </c>
      <c r="GV16" t="s">
        <v>277</v>
      </c>
      <c r="GW16" t="s">
        <v>218</v>
      </c>
      <c r="GX16" t="s">
        <v>218</v>
      </c>
    </row>
    <row r="17" spans="1:206" ht="12.75">
      <c r="A17">
        <v>58243</v>
      </c>
      <c r="B17" t="s">
        <v>206</v>
      </c>
      <c r="C17" t="s">
        <v>270</v>
      </c>
      <c r="D17">
        <v>4</v>
      </c>
      <c r="E17">
        <v>24</v>
      </c>
      <c r="F17">
        <v>46612618</v>
      </c>
      <c r="G17">
        <v>206</v>
      </c>
      <c r="H17" t="s">
        <v>319</v>
      </c>
      <c r="I17">
        <v>20070701</v>
      </c>
      <c r="J17" t="s">
        <v>241</v>
      </c>
      <c r="K17">
        <v>20080701</v>
      </c>
      <c r="L17" t="s">
        <v>273</v>
      </c>
      <c r="M17">
        <v>350</v>
      </c>
      <c r="N17">
        <v>3.57</v>
      </c>
      <c r="O17">
        <v>46.2</v>
      </c>
      <c r="P17">
        <v>91.2</v>
      </c>
      <c r="Q17">
        <v>1.2</v>
      </c>
      <c r="R17">
        <v>0.6296</v>
      </c>
      <c r="S17">
        <v>-0.2418</v>
      </c>
      <c r="T17">
        <v>1598</v>
      </c>
      <c r="U17">
        <v>20</v>
      </c>
      <c r="V17">
        <v>98.9</v>
      </c>
      <c r="W17">
        <v>40</v>
      </c>
      <c r="X17">
        <v>110</v>
      </c>
      <c r="Y17">
        <v>28.9</v>
      </c>
      <c r="Z17">
        <v>68.9</v>
      </c>
      <c r="AA17">
        <v>2</v>
      </c>
      <c r="AB17">
        <v>7.3</v>
      </c>
      <c r="AC17">
        <v>102.6</v>
      </c>
      <c r="AD17">
        <v>2597</v>
      </c>
      <c r="AE17">
        <v>34.4</v>
      </c>
      <c r="AF17">
        <v>98.7</v>
      </c>
      <c r="AG17">
        <v>40</v>
      </c>
      <c r="AH17">
        <v>110.1</v>
      </c>
      <c r="AI17">
        <v>28.9</v>
      </c>
      <c r="AJ17">
        <v>69.5</v>
      </c>
      <c r="AK17">
        <v>2.78</v>
      </c>
      <c r="AL17">
        <v>-1.6</v>
      </c>
      <c r="AM17">
        <v>102.2</v>
      </c>
      <c r="AN17">
        <v>32136</v>
      </c>
      <c r="AO17">
        <v>444</v>
      </c>
      <c r="AP17">
        <v>205.3</v>
      </c>
      <c r="AQ17">
        <v>0.7</v>
      </c>
      <c r="AR17">
        <v>689</v>
      </c>
      <c r="AS17">
        <v>651</v>
      </c>
      <c r="AT17">
        <v>505</v>
      </c>
      <c r="AU17">
        <v>103.4</v>
      </c>
      <c r="AV17">
        <v>48</v>
      </c>
      <c r="AW17">
        <v>307.2</v>
      </c>
      <c r="AX17">
        <v>55.3</v>
      </c>
      <c r="AY17">
        <v>801</v>
      </c>
      <c r="AZ17">
        <v>304.9</v>
      </c>
      <c r="BA17">
        <v>1.1</v>
      </c>
      <c r="BB17">
        <v>588</v>
      </c>
      <c r="BC17">
        <v>577</v>
      </c>
      <c r="BD17">
        <v>425</v>
      </c>
      <c r="BE17">
        <v>101.1</v>
      </c>
      <c r="BF17">
        <v>76.5</v>
      </c>
      <c r="BG17">
        <v>375.6</v>
      </c>
      <c r="BH17">
        <v>31.6</v>
      </c>
      <c r="BI17">
        <v>71.2</v>
      </c>
      <c r="BJ17">
        <v>118.7</v>
      </c>
      <c r="BK17">
        <v>67.7</v>
      </c>
      <c r="BL17">
        <v>104.2</v>
      </c>
      <c r="BM17">
        <v>73.6</v>
      </c>
      <c r="BN17">
        <v>119.1</v>
      </c>
      <c r="BO17">
        <v>91.3</v>
      </c>
      <c r="BP17">
        <v>117</v>
      </c>
      <c r="BQ17">
        <v>57.2</v>
      </c>
      <c r="BR17">
        <v>125.5</v>
      </c>
      <c r="BS17">
        <v>46.3</v>
      </c>
      <c r="BT17">
        <v>145</v>
      </c>
      <c r="BU17" t="s">
        <v>342</v>
      </c>
      <c r="BV17" t="s">
        <v>342</v>
      </c>
      <c r="BW17">
        <v>94.73</v>
      </c>
      <c r="BX17">
        <v>94.73</v>
      </c>
      <c r="BY17">
        <v>91.2</v>
      </c>
      <c r="BZ17">
        <v>1.2</v>
      </c>
      <c r="CA17">
        <v>0.9</v>
      </c>
      <c r="CB17">
        <v>1.5</v>
      </c>
      <c r="CC17">
        <v>1.5</v>
      </c>
      <c r="CD17">
        <v>1.6</v>
      </c>
      <c r="CE17">
        <v>2.9</v>
      </c>
      <c r="CF17">
        <v>1.4</v>
      </c>
      <c r="CG17">
        <v>1.4</v>
      </c>
      <c r="CH17">
        <v>0.9</v>
      </c>
      <c r="CI17">
        <v>1.6</v>
      </c>
      <c r="CJ17">
        <v>1.1</v>
      </c>
      <c r="CK17">
        <v>1.3</v>
      </c>
      <c r="CL17" t="s">
        <v>343</v>
      </c>
      <c r="CM17" t="s">
        <v>389</v>
      </c>
      <c r="CN17">
        <v>1.44</v>
      </c>
      <c r="CO17">
        <v>1.31</v>
      </c>
      <c r="CP17">
        <v>1.2</v>
      </c>
      <c r="CQ17">
        <v>45</v>
      </c>
      <c r="CR17">
        <v>50</v>
      </c>
      <c r="CS17">
        <v>39</v>
      </c>
      <c r="CT17">
        <v>42.7</v>
      </c>
      <c r="CU17">
        <v>45.7</v>
      </c>
      <c r="CV17">
        <v>44</v>
      </c>
      <c r="CW17">
        <v>55.3</v>
      </c>
      <c r="CX17">
        <v>54.3</v>
      </c>
      <c r="CY17">
        <v>41.7</v>
      </c>
      <c r="CZ17">
        <v>48.3</v>
      </c>
      <c r="DA17">
        <v>39.7</v>
      </c>
      <c r="DB17">
        <v>48.7</v>
      </c>
      <c r="DC17" t="s">
        <v>219</v>
      </c>
      <c r="DD17" t="s">
        <v>219</v>
      </c>
      <c r="DE17">
        <v>46.2</v>
      </c>
      <c r="DF17">
        <v>46.2</v>
      </c>
      <c r="DG17">
        <v>14.98</v>
      </c>
      <c r="DH17">
        <v>16.76</v>
      </c>
      <c r="DI17">
        <v>17.43</v>
      </c>
      <c r="DJ17">
        <v>17.72</v>
      </c>
      <c r="DK17">
        <v>18.14</v>
      </c>
      <c r="DL17">
        <v>18.45</v>
      </c>
      <c r="DM17">
        <v>18.95</v>
      </c>
      <c r="DN17">
        <v>19.4</v>
      </c>
      <c r="DO17">
        <v>20.33</v>
      </c>
      <c r="DP17">
        <v>21.11</v>
      </c>
      <c r="DQ17">
        <v>0.2</v>
      </c>
      <c r="DR17">
        <v>1.6</v>
      </c>
      <c r="DS17">
        <v>2.4</v>
      </c>
      <c r="DT17">
        <v>2.8</v>
      </c>
      <c r="DU17">
        <v>3.2</v>
      </c>
      <c r="DV17">
        <v>3.4</v>
      </c>
      <c r="DW17">
        <v>4</v>
      </c>
      <c r="DX17">
        <v>4.4</v>
      </c>
      <c r="DY17">
        <v>4.9</v>
      </c>
      <c r="DZ17">
        <v>5.4</v>
      </c>
      <c r="EA17">
        <v>7.55</v>
      </c>
      <c r="EB17">
        <v>6.73</v>
      </c>
      <c r="EC17">
        <v>5.88</v>
      </c>
      <c r="ED17">
        <v>5.3</v>
      </c>
      <c r="EE17">
        <v>4.78</v>
      </c>
      <c r="EF17">
        <v>4.1</v>
      </c>
      <c r="EG17">
        <v>3.54</v>
      </c>
      <c r="EH17">
        <v>2.93</v>
      </c>
      <c r="EI17">
        <v>2.58</v>
      </c>
      <c r="EJ17">
        <v>1.71</v>
      </c>
      <c r="EK17">
        <v>1.1</v>
      </c>
      <c r="EL17">
        <v>1.55</v>
      </c>
      <c r="EM17">
        <v>1.61</v>
      </c>
      <c r="EN17">
        <v>1.59</v>
      </c>
      <c r="EO17">
        <v>1.55</v>
      </c>
      <c r="EP17">
        <v>1.62</v>
      </c>
      <c r="EQ17">
        <v>1.67</v>
      </c>
      <c r="ER17">
        <v>1.84</v>
      </c>
      <c r="ES17">
        <v>1.92</v>
      </c>
      <c r="ET17" t="s">
        <v>250</v>
      </c>
      <c r="EU17" t="s">
        <v>220</v>
      </c>
      <c r="EV17">
        <v>3</v>
      </c>
      <c r="EW17">
        <v>4</v>
      </c>
      <c r="EX17">
        <v>4</v>
      </c>
      <c r="EY17">
        <v>4</v>
      </c>
      <c r="EZ17">
        <v>5</v>
      </c>
      <c r="FA17">
        <v>6</v>
      </c>
      <c r="FB17">
        <v>9</v>
      </c>
      <c r="FC17">
        <v>13</v>
      </c>
      <c r="FD17">
        <v>17</v>
      </c>
      <c r="FE17">
        <v>1</v>
      </c>
      <c r="FF17">
        <v>43</v>
      </c>
      <c r="FG17">
        <v>56</v>
      </c>
      <c r="FH17">
        <v>65</v>
      </c>
      <c r="FI17">
        <v>68</v>
      </c>
      <c r="FJ17">
        <v>101</v>
      </c>
      <c r="FK17">
        <v>152</v>
      </c>
      <c r="FL17">
        <v>208</v>
      </c>
      <c r="FM17">
        <v>256</v>
      </c>
      <c r="FN17">
        <v>303</v>
      </c>
      <c r="FO17" t="s">
        <v>220</v>
      </c>
      <c r="FP17" t="s">
        <v>220</v>
      </c>
      <c r="FQ17" t="s">
        <v>220</v>
      </c>
      <c r="FR17" t="s">
        <v>220</v>
      </c>
      <c r="FS17" t="s">
        <v>220</v>
      </c>
      <c r="FT17" t="s">
        <v>220</v>
      </c>
      <c r="FU17" t="s">
        <v>220</v>
      </c>
      <c r="FV17" t="s">
        <v>220</v>
      </c>
      <c r="FW17">
        <v>1</v>
      </c>
      <c r="FX17">
        <v>2</v>
      </c>
      <c r="FY17" t="s">
        <v>220</v>
      </c>
      <c r="FZ17">
        <v>2</v>
      </c>
      <c r="GA17">
        <v>2</v>
      </c>
      <c r="GB17">
        <v>2</v>
      </c>
      <c r="GC17">
        <v>2</v>
      </c>
      <c r="GD17">
        <v>4</v>
      </c>
      <c r="GE17">
        <v>4</v>
      </c>
      <c r="GF17">
        <v>4</v>
      </c>
      <c r="GG17">
        <v>5</v>
      </c>
      <c r="GH17">
        <v>5</v>
      </c>
      <c r="GI17" t="s">
        <v>220</v>
      </c>
      <c r="GJ17">
        <v>1</v>
      </c>
      <c r="GK17">
        <v>2</v>
      </c>
      <c r="GL17">
        <v>2</v>
      </c>
      <c r="GM17">
        <v>2</v>
      </c>
      <c r="GN17">
        <v>3</v>
      </c>
      <c r="GO17">
        <v>4</v>
      </c>
      <c r="GP17">
        <v>5</v>
      </c>
      <c r="GQ17">
        <v>6</v>
      </c>
      <c r="GR17" t="s">
        <v>253</v>
      </c>
      <c r="GS17" t="s">
        <v>390</v>
      </c>
      <c r="GT17" t="s">
        <v>391</v>
      </c>
      <c r="GU17" t="s">
        <v>218</v>
      </c>
      <c r="GV17" t="s">
        <v>218</v>
      </c>
      <c r="GW17" t="s">
        <v>218</v>
      </c>
      <c r="GX17" t="s">
        <v>218</v>
      </c>
    </row>
    <row r="18" spans="1:206" ht="12.75">
      <c r="A18">
        <v>55936</v>
      </c>
      <c r="B18" t="s">
        <v>206</v>
      </c>
      <c r="C18" t="s">
        <v>270</v>
      </c>
      <c r="D18">
        <v>4</v>
      </c>
      <c r="E18">
        <v>36</v>
      </c>
      <c r="F18">
        <v>57339279</v>
      </c>
      <c r="G18">
        <v>10918</v>
      </c>
      <c r="H18" t="s">
        <v>352</v>
      </c>
      <c r="I18">
        <v>20080718</v>
      </c>
      <c r="J18" t="s">
        <v>410</v>
      </c>
      <c r="K18" t="s">
        <v>210</v>
      </c>
      <c r="L18" t="s">
        <v>273</v>
      </c>
      <c r="M18">
        <v>350</v>
      </c>
      <c r="N18">
        <v>3.61</v>
      </c>
      <c r="O18">
        <v>56.2</v>
      </c>
      <c r="P18">
        <v>89.3</v>
      </c>
      <c r="Q18">
        <v>3.7</v>
      </c>
      <c r="R18">
        <v>2.74</v>
      </c>
      <c r="S18">
        <v>-0.5338</v>
      </c>
      <c r="T18">
        <v>1596</v>
      </c>
      <c r="U18">
        <v>20</v>
      </c>
      <c r="V18">
        <v>99</v>
      </c>
      <c r="W18">
        <v>40</v>
      </c>
      <c r="X18">
        <v>110</v>
      </c>
      <c r="Y18">
        <v>28.9</v>
      </c>
      <c r="Z18">
        <v>68.1</v>
      </c>
      <c r="AA18">
        <v>2</v>
      </c>
      <c r="AB18">
        <v>7</v>
      </c>
      <c r="AC18">
        <v>102</v>
      </c>
      <c r="AD18">
        <v>2595</v>
      </c>
      <c r="AE18">
        <v>22.2</v>
      </c>
      <c r="AF18">
        <v>97.9</v>
      </c>
      <c r="AG18">
        <v>39.9</v>
      </c>
      <c r="AH18">
        <v>110.1</v>
      </c>
      <c r="AI18">
        <v>29</v>
      </c>
      <c r="AJ18">
        <v>69.1</v>
      </c>
      <c r="AK18">
        <v>2.87</v>
      </c>
      <c r="AL18">
        <v>0.5</v>
      </c>
      <c r="AM18">
        <v>101.8</v>
      </c>
      <c r="AN18">
        <v>32136</v>
      </c>
      <c r="AO18">
        <v>424</v>
      </c>
      <c r="AP18">
        <v>206.3</v>
      </c>
      <c r="AQ18">
        <v>1.1</v>
      </c>
      <c r="AR18">
        <v>685</v>
      </c>
      <c r="AS18">
        <v>649</v>
      </c>
      <c r="AT18">
        <v>495</v>
      </c>
      <c r="AU18">
        <v>102.7</v>
      </c>
      <c r="AV18">
        <v>44.9</v>
      </c>
      <c r="AW18">
        <v>310.7</v>
      </c>
      <c r="AX18">
        <v>54.5</v>
      </c>
      <c r="AY18">
        <v>780</v>
      </c>
      <c r="AZ18">
        <v>305.9</v>
      </c>
      <c r="BA18">
        <v>1.9</v>
      </c>
      <c r="BB18">
        <v>598</v>
      </c>
      <c r="BC18">
        <v>587</v>
      </c>
      <c r="BD18">
        <v>429</v>
      </c>
      <c r="BE18">
        <v>100.2</v>
      </c>
      <c r="BF18">
        <v>73.8</v>
      </c>
      <c r="BG18">
        <v>394.1</v>
      </c>
      <c r="BH18">
        <v>31.8</v>
      </c>
      <c r="BI18">
        <v>55.1</v>
      </c>
      <c r="BJ18">
        <v>170.4</v>
      </c>
      <c r="BK18">
        <v>76.3</v>
      </c>
      <c r="BL18">
        <v>113.5</v>
      </c>
      <c r="BM18">
        <v>67.7</v>
      </c>
      <c r="BN18">
        <v>98.8</v>
      </c>
      <c r="BO18">
        <v>40.2</v>
      </c>
      <c r="BP18">
        <v>125.2</v>
      </c>
      <c r="BQ18">
        <v>59.9</v>
      </c>
      <c r="BR18">
        <v>119.5</v>
      </c>
      <c r="BS18">
        <v>65.1</v>
      </c>
      <c r="BT18">
        <v>141</v>
      </c>
      <c r="BU18" t="s">
        <v>342</v>
      </c>
      <c r="BV18" t="s">
        <v>342</v>
      </c>
      <c r="BW18">
        <v>94.39</v>
      </c>
      <c r="BX18">
        <v>94.39</v>
      </c>
      <c r="BY18">
        <v>89.3</v>
      </c>
      <c r="BZ18">
        <v>2.6</v>
      </c>
      <c r="CA18">
        <v>4.1</v>
      </c>
      <c r="CB18">
        <v>2.7</v>
      </c>
      <c r="CC18">
        <v>4.7</v>
      </c>
      <c r="CD18">
        <v>2.3</v>
      </c>
      <c r="CE18">
        <v>5.5</v>
      </c>
      <c r="CF18">
        <v>3.3</v>
      </c>
      <c r="CG18">
        <v>5.1</v>
      </c>
      <c r="CH18">
        <v>2.3</v>
      </c>
      <c r="CI18">
        <v>5.7</v>
      </c>
      <c r="CJ18">
        <v>2.9</v>
      </c>
      <c r="CK18">
        <v>4.5</v>
      </c>
      <c r="CL18" t="s">
        <v>343</v>
      </c>
      <c r="CM18" t="s">
        <v>343</v>
      </c>
      <c r="CN18">
        <v>3.8</v>
      </c>
      <c r="CO18">
        <v>3.8</v>
      </c>
      <c r="CP18">
        <v>3.7</v>
      </c>
      <c r="CQ18">
        <v>50</v>
      </c>
      <c r="CR18">
        <v>48.3</v>
      </c>
      <c r="CS18">
        <v>55</v>
      </c>
      <c r="CT18">
        <v>40.3</v>
      </c>
      <c r="CU18">
        <v>79.7</v>
      </c>
      <c r="CV18">
        <v>41</v>
      </c>
      <c r="CW18">
        <v>72</v>
      </c>
      <c r="CX18">
        <v>43</v>
      </c>
      <c r="CY18">
        <v>87</v>
      </c>
      <c r="CZ18">
        <v>45</v>
      </c>
      <c r="DA18">
        <v>67</v>
      </c>
      <c r="DB18">
        <v>46.3</v>
      </c>
      <c r="DC18" t="s">
        <v>219</v>
      </c>
      <c r="DD18" t="s">
        <v>219</v>
      </c>
      <c r="DE18">
        <v>56.2</v>
      </c>
      <c r="DF18">
        <v>56.2</v>
      </c>
      <c r="DG18">
        <v>14.92</v>
      </c>
      <c r="DH18">
        <v>16.39</v>
      </c>
      <c r="DI18">
        <v>16.94</v>
      </c>
      <c r="DJ18">
        <v>17.44</v>
      </c>
      <c r="DK18">
        <v>18.53</v>
      </c>
      <c r="DL18">
        <v>18.92</v>
      </c>
      <c r="DM18">
        <v>19.67</v>
      </c>
      <c r="DN18">
        <v>20.53</v>
      </c>
      <c r="DO18">
        <v>21.7</v>
      </c>
      <c r="DP18">
        <v>22.78</v>
      </c>
      <c r="DQ18">
        <v>0.2</v>
      </c>
      <c r="DR18">
        <v>1</v>
      </c>
      <c r="DS18">
        <v>1.6</v>
      </c>
      <c r="DT18">
        <v>2.3</v>
      </c>
      <c r="DU18">
        <v>3.3</v>
      </c>
      <c r="DV18">
        <v>3.7</v>
      </c>
      <c r="DW18">
        <v>4.2</v>
      </c>
      <c r="DX18">
        <v>4.9</v>
      </c>
      <c r="DY18">
        <v>5.5</v>
      </c>
      <c r="DZ18">
        <v>6</v>
      </c>
      <c r="EA18">
        <v>7.74</v>
      </c>
      <c r="EB18">
        <v>6.95</v>
      </c>
      <c r="EC18">
        <v>6.45</v>
      </c>
      <c r="ED18">
        <v>5.85</v>
      </c>
      <c r="EE18">
        <v>5.39</v>
      </c>
      <c r="EF18">
        <v>4.53</v>
      </c>
      <c r="EG18">
        <v>3.77</v>
      </c>
      <c r="EH18">
        <v>3.02</v>
      </c>
      <c r="EI18">
        <v>2.5</v>
      </c>
      <c r="EJ18">
        <v>2.07</v>
      </c>
      <c r="EK18">
        <v>1.11</v>
      </c>
      <c r="EL18">
        <v>1.66</v>
      </c>
      <c r="EM18">
        <v>1.63</v>
      </c>
      <c r="EN18">
        <v>1.73</v>
      </c>
      <c r="EO18">
        <v>1.67</v>
      </c>
      <c r="EP18">
        <v>1.81</v>
      </c>
      <c r="EQ18">
        <v>1.73</v>
      </c>
      <c r="ER18">
        <v>1.95</v>
      </c>
      <c r="ES18">
        <v>2.09</v>
      </c>
      <c r="ET18">
        <v>2.25</v>
      </c>
      <c r="EU18" t="s">
        <v>220</v>
      </c>
      <c r="EV18">
        <v>3</v>
      </c>
      <c r="EW18">
        <v>3</v>
      </c>
      <c r="EX18">
        <v>4</v>
      </c>
      <c r="EY18">
        <v>4</v>
      </c>
      <c r="EZ18">
        <v>5</v>
      </c>
      <c r="FA18">
        <v>7</v>
      </c>
      <c r="FB18">
        <v>8</v>
      </c>
      <c r="FC18">
        <v>9</v>
      </c>
      <c r="FD18">
        <v>10</v>
      </c>
      <c r="FE18">
        <v>1</v>
      </c>
      <c r="FF18">
        <v>36</v>
      </c>
      <c r="FG18">
        <v>48</v>
      </c>
      <c r="FH18">
        <v>56</v>
      </c>
      <c r="FI18">
        <v>60</v>
      </c>
      <c r="FJ18">
        <v>88</v>
      </c>
      <c r="FK18">
        <v>137</v>
      </c>
      <c r="FL18">
        <v>179</v>
      </c>
      <c r="FM18">
        <v>217</v>
      </c>
      <c r="FN18">
        <v>245</v>
      </c>
      <c r="FO18" t="s">
        <v>220</v>
      </c>
      <c r="FP18" t="s">
        <v>220</v>
      </c>
      <c r="FQ18">
        <v>1</v>
      </c>
      <c r="FR18" t="s">
        <v>220</v>
      </c>
      <c r="FS18" t="s">
        <v>220</v>
      </c>
      <c r="FT18" t="s">
        <v>220</v>
      </c>
      <c r="FU18" t="s">
        <v>220</v>
      </c>
      <c r="FV18" t="s">
        <v>220</v>
      </c>
      <c r="FW18">
        <v>1</v>
      </c>
      <c r="FX18">
        <v>2</v>
      </c>
      <c r="FY18" t="s">
        <v>220</v>
      </c>
      <c r="FZ18">
        <v>12</v>
      </c>
      <c r="GA18">
        <v>15</v>
      </c>
      <c r="GB18">
        <v>18</v>
      </c>
      <c r="GC18">
        <v>20</v>
      </c>
      <c r="GD18">
        <v>33</v>
      </c>
      <c r="GE18">
        <v>36</v>
      </c>
      <c r="GF18">
        <v>37</v>
      </c>
      <c r="GG18">
        <v>38</v>
      </c>
      <c r="GH18">
        <v>39</v>
      </c>
      <c r="GI18" t="s">
        <v>220</v>
      </c>
      <c r="GJ18">
        <v>1</v>
      </c>
      <c r="GK18">
        <v>1</v>
      </c>
      <c r="GL18">
        <v>2</v>
      </c>
      <c r="GM18">
        <v>2</v>
      </c>
      <c r="GN18">
        <v>3</v>
      </c>
      <c r="GO18">
        <v>4</v>
      </c>
      <c r="GP18">
        <v>4</v>
      </c>
      <c r="GQ18">
        <v>5</v>
      </c>
      <c r="GR18">
        <v>6</v>
      </c>
      <c r="GS18" t="s">
        <v>411</v>
      </c>
      <c r="GT18" t="s">
        <v>412</v>
      </c>
      <c r="GU18" t="s">
        <v>413</v>
      </c>
      <c r="GV18" t="s">
        <v>218</v>
      </c>
      <c r="GW18" t="s">
        <v>218</v>
      </c>
      <c r="GX18" t="s">
        <v>218</v>
      </c>
    </row>
    <row r="19" spans="1:206" ht="12.75">
      <c r="A19">
        <v>66031</v>
      </c>
      <c r="B19" t="s">
        <v>206</v>
      </c>
      <c r="C19" t="s">
        <v>400</v>
      </c>
      <c r="D19">
        <v>4</v>
      </c>
      <c r="E19">
        <v>37</v>
      </c>
      <c r="F19">
        <v>57339279</v>
      </c>
      <c r="G19">
        <v>11268</v>
      </c>
      <c r="H19" t="s">
        <v>319</v>
      </c>
      <c r="I19">
        <v>20080808</v>
      </c>
      <c r="J19" t="s">
        <v>414</v>
      </c>
      <c r="K19">
        <v>20100208</v>
      </c>
      <c r="L19" t="s">
        <v>273</v>
      </c>
      <c r="M19">
        <v>350</v>
      </c>
      <c r="N19">
        <v>3.63</v>
      </c>
      <c r="O19">
        <v>43</v>
      </c>
      <c r="P19">
        <v>102.2</v>
      </c>
      <c r="Q19">
        <v>3</v>
      </c>
      <c r="R19">
        <v>0.1</v>
      </c>
      <c r="S19">
        <v>0.3378</v>
      </c>
      <c r="T19">
        <v>1596</v>
      </c>
      <c r="U19">
        <v>20</v>
      </c>
      <c r="V19">
        <v>99</v>
      </c>
      <c r="W19">
        <v>40</v>
      </c>
      <c r="X19">
        <v>110</v>
      </c>
      <c r="Y19">
        <v>29</v>
      </c>
      <c r="Z19">
        <v>68</v>
      </c>
      <c r="AA19">
        <v>2</v>
      </c>
      <c r="AB19">
        <v>7</v>
      </c>
      <c r="AC19">
        <v>101.6</v>
      </c>
      <c r="AD19">
        <v>2595</v>
      </c>
      <c r="AE19">
        <v>22.4</v>
      </c>
      <c r="AF19">
        <v>97.5</v>
      </c>
      <c r="AG19">
        <v>39.9</v>
      </c>
      <c r="AH19">
        <v>110.1</v>
      </c>
      <c r="AI19">
        <v>29</v>
      </c>
      <c r="AJ19">
        <v>69.1</v>
      </c>
      <c r="AK19">
        <v>3.04</v>
      </c>
      <c r="AL19">
        <v>0.8</v>
      </c>
      <c r="AM19">
        <v>102.1</v>
      </c>
      <c r="AN19">
        <v>32136</v>
      </c>
      <c r="AO19">
        <v>415</v>
      </c>
      <c r="AP19">
        <v>208.4</v>
      </c>
      <c r="AQ19">
        <v>1.3</v>
      </c>
      <c r="AR19">
        <v>710</v>
      </c>
      <c r="AS19">
        <v>675</v>
      </c>
      <c r="AT19">
        <v>516</v>
      </c>
      <c r="AU19">
        <v>102.3</v>
      </c>
      <c r="AV19">
        <v>40.5</v>
      </c>
      <c r="AW19">
        <v>324.3</v>
      </c>
      <c r="AX19">
        <v>53.4</v>
      </c>
      <c r="AY19">
        <v>771</v>
      </c>
      <c r="AZ19">
        <v>304.1</v>
      </c>
      <c r="BA19">
        <v>1.9</v>
      </c>
      <c r="BB19">
        <v>596</v>
      </c>
      <c r="BC19">
        <v>589</v>
      </c>
      <c r="BD19">
        <v>430</v>
      </c>
      <c r="BE19">
        <v>100.1</v>
      </c>
      <c r="BF19">
        <v>66.5</v>
      </c>
      <c r="BG19">
        <v>401.5</v>
      </c>
      <c r="BH19">
        <v>28.9</v>
      </c>
      <c r="BI19">
        <v>68</v>
      </c>
      <c r="BJ19">
        <v>121.6</v>
      </c>
      <c r="BK19">
        <v>51.5</v>
      </c>
      <c r="BL19">
        <v>136.4</v>
      </c>
      <c r="BM19">
        <v>83.2</v>
      </c>
      <c r="BN19">
        <v>121.5</v>
      </c>
      <c r="BO19">
        <v>63.6</v>
      </c>
      <c r="BP19">
        <v>162.2</v>
      </c>
      <c r="BQ19">
        <v>95</v>
      </c>
      <c r="BR19">
        <v>165.6</v>
      </c>
      <c r="BS19">
        <v>104.6</v>
      </c>
      <c r="BT19">
        <v>123.3</v>
      </c>
      <c r="BU19" t="s">
        <v>342</v>
      </c>
      <c r="BV19" t="s">
        <v>342</v>
      </c>
      <c r="BW19">
        <v>108.04</v>
      </c>
      <c r="BX19">
        <v>108.04</v>
      </c>
      <c r="BY19">
        <v>102.2</v>
      </c>
      <c r="BZ19">
        <v>2.2</v>
      </c>
      <c r="CA19">
        <v>1.9</v>
      </c>
      <c r="CB19">
        <v>3.5</v>
      </c>
      <c r="CC19">
        <v>5.2</v>
      </c>
      <c r="CD19">
        <v>2.6</v>
      </c>
      <c r="CE19">
        <v>3.7</v>
      </c>
      <c r="CF19">
        <v>4.6</v>
      </c>
      <c r="CG19">
        <v>2.9</v>
      </c>
      <c r="CH19">
        <v>2.9</v>
      </c>
      <c r="CI19">
        <v>3</v>
      </c>
      <c r="CJ19">
        <v>2.6</v>
      </c>
      <c r="CK19">
        <v>2.8</v>
      </c>
      <c r="CL19" t="s">
        <v>343</v>
      </c>
      <c r="CM19" t="s">
        <v>343</v>
      </c>
      <c r="CN19">
        <v>3.16</v>
      </c>
      <c r="CO19">
        <v>3.16</v>
      </c>
      <c r="CP19">
        <v>3</v>
      </c>
      <c r="CQ19">
        <v>32.7</v>
      </c>
      <c r="CR19">
        <v>48.7</v>
      </c>
      <c r="CS19">
        <v>44.7</v>
      </c>
      <c r="CT19">
        <v>38.7</v>
      </c>
      <c r="CU19">
        <v>62.7</v>
      </c>
      <c r="CV19">
        <v>37.3</v>
      </c>
      <c r="CW19">
        <v>40.3</v>
      </c>
      <c r="CX19">
        <v>37.7</v>
      </c>
      <c r="CY19">
        <v>39</v>
      </c>
      <c r="CZ19">
        <v>45.3</v>
      </c>
      <c r="DA19">
        <v>49.3</v>
      </c>
      <c r="DB19">
        <v>40.3</v>
      </c>
      <c r="DC19" t="s">
        <v>219</v>
      </c>
      <c r="DD19" t="s">
        <v>219</v>
      </c>
      <c r="DE19">
        <v>43</v>
      </c>
      <c r="DF19">
        <v>43</v>
      </c>
      <c r="DG19">
        <v>14.63</v>
      </c>
      <c r="DH19">
        <v>17.32</v>
      </c>
      <c r="DI19">
        <v>18.18</v>
      </c>
      <c r="DJ19">
        <v>19.23</v>
      </c>
      <c r="DK19">
        <v>20.1</v>
      </c>
      <c r="DL19">
        <v>20.33</v>
      </c>
      <c r="DM19">
        <v>21.36</v>
      </c>
      <c r="DN19">
        <v>22.39</v>
      </c>
      <c r="DO19">
        <v>22.87</v>
      </c>
      <c r="DP19">
        <v>24.67</v>
      </c>
      <c r="DQ19">
        <v>0.3</v>
      </c>
      <c r="DR19">
        <v>1.1</v>
      </c>
      <c r="DS19">
        <v>2</v>
      </c>
      <c r="DT19">
        <v>2.7</v>
      </c>
      <c r="DU19">
        <v>3.4</v>
      </c>
      <c r="DV19">
        <v>3.7</v>
      </c>
      <c r="DW19">
        <v>4.3</v>
      </c>
      <c r="DX19">
        <v>4.8</v>
      </c>
      <c r="DY19">
        <v>5</v>
      </c>
      <c r="DZ19">
        <v>5.7</v>
      </c>
      <c r="EA19">
        <v>7.57</v>
      </c>
      <c r="EB19">
        <v>6.76</v>
      </c>
      <c r="EC19">
        <v>6.18</v>
      </c>
      <c r="ED19">
        <v>5.45</v>
      </c>
      <c r="EE19">
        <v>4.96</v>
      </c>
      <c r="EF19">
        <v>4.39</v>
      </c>
      <c r="EG19">
        <v>3.62</v>
      </c>
      <c r="EH19">
        <v>3.06</v>
      </c>
      <c r="EI19">
        <v>2.84</v>
      </c>
      <c r="EJ19">
        <v>2.35</v>
      </c>
      <c r="EK19">
        <v>1.21</v>
      </c>
      <c r="EL19">
        <v>1.55</v>
      </c>
      <c r="EM19">
        <v>1.42</v>
      </c>
      <c r="EN19">
        <v>1.62</v>
      </c>
      <c r="EO19">
        <v>1.48</v>
      </c>
      <c r="EP19">
        <v>1.62</v>
      </c>
      <c r="EQ19">
        <v>1.78</v>
      </c>
      <c r="ER19">
        <v>1.77</v>
      </c>
      <c r="ES19">
        <v>1.94</v>
      </c>
      <c r="ET19">
        <v>2.16</v>
      </c>
      <c r="EU19" t="s">
        <v>220</v>
      </c>
      <c r="EV19">
        <v>2</v>
      </c>
      <c r="EW19">
        <v>3</v>
      </c>
      <c r="EX19">
        <v>3</v>
      </c>
      <c r="EY19">
        <v>3</v>
      </c>
      <c r="EZ19">
        <v>4</v>
      </c>
      <c r="FA19">
        <v>5</v>
      </c>
      <c r="FB19">
        <v>6</v>
      </c>
      <c r="FC19">
        <v>7</v>
      </c>
      <c r="FD19">
        <v>8</v>
      </c>
      <c r="FE19">
        <v>2</v>
      </c>
      <c r="FF19">
        <v>27</v>
      </c>
      <c r="FG19">
        <v>40</v>
      </c>
      <c r="FH19">
        <v>45</v>
      </c>
      <c r="FI19">
        <v>48</v>
      </c>
      <c r="FJ19">
        <v>68</v>
      </c>
      <c r="FK19">
        <v>94</v>
      </c>
      <c r="FL19">
        <v>142</v>
      </c>
      <c r="FM19">
        <v>172</v>
      </c>
      <c r="FN19">
        <v>204</v>
      </c>
      <c r="FO19" t="s">
        <v>220</v>
      </c>
      <c r="FP19" t="s">
        <v>220</v>
      </c>
      <c r="FQ19">
        <v>2</v>
      </c>
      <c r="FR19" t="s">
        <v>220</v>
      </c>
      <c r="FS19" t="s">
        <v>220</v>
      </c>
      <c r="FT19">
        <v>2</v>
      </c>
      <c r="FU19" t="s">
        <v>220</v>
      </c>
      <c r="FV19" t="s">
        <v>220</v>
      </c>
      <c r="FW19" t="s">
        <v>220</v>
      </c>
      <c r="FX19">
        <v>1</v>
      </c>
      <c r="FY19" t="s">
        <v>220</v>
      </c>
      <c r="FZ19">
        <v>2</v>
      </c>
      <c r="GA19">
        <v>3</v>
      </c>
      <c r="GB19">
        <v>3</v>
      </c>
      <c r="GC19">
        <v>3</v>
      </c>
      <c r="GD19">
        <v>8</v>
      </c>
      <c r="GE19">
        <v>11</v>
      </c>
      <c r="GF19">
        <v>12</v>
      </c>
      <c r="GG19">
        <v>14</v>
      </c>
      <c r="GH19">
        <v>15</v>
      </c>
      <c r="GI19" t="s">
        <v>220</v>
      </c>
      <c r="GJ19" t="s">
        <v>220</v>
      </c>
      <c r="GK19" t="s">
        <v>220</v>
      </c>
      <c r="GL19" t="s">
        <v>220</v>
      </c>
      <c r="GM19" t="s">
        <v>220</v>
      </c>
      <c r="GN19">
        <v>1</v>
      </c>
      <c r="GO19">
        <v>2</v>
      </c>
      <c r="GP19">
        <v>2</v>
      </c>
      <c r="GQ19">
        <v>3</v>
      </c>
      <c r="GR19">
        <v>4</v>
      </c>
      <c r="GS19" t="s">
        <v>415</v>
      </c>
      <c r="GT19" t="s">
        <v>416</v>
      </c>
      <c r="GU19" t="s">
        <v>218</v>
      </c>
      <c r="GV19" t="s">
        <v>218</v>
      </c>
      <c r="GW19" t="s">
        <v>218</v>
      </c>
      <c r="GX19" t="s">
        <v>218</v>
      </c>
    </row>
    <row r="20" spans="1:206" ht="12.75">
      <c r="A20">
        <v>67869</v>
      </c>
      <c r="B20" t="s">
        <v>206</v>
      </c>
      <c r="C20" t="s">
        <v>400</v>
      </c>
      <c r="D20">
        <v>4</v>
      </c>
      <c r="E20">
        <v>49</v>
      </c>
      <c r="F20">
        <v>46615107</v>
      </c>
      <c r="G20">
        <v>1355</v>
      </c>
      <c r="H20" t="s">
        <v>352</v>
      </c>
      <c r="I20">
        <v>20091014</v>
      </c>
      <c r="J20" t="s">
        <v>423</v>
      </c>
      <c r="K20" t="s">
        <v>210</v>
      </c>
      <c r="L20" t="s">
        <v>273</v>
      </c>
      <c r="M20">
        <v>350</v>
      </c>
      <c r="N20">
        <v>3.49</v>
      </c>
      <c r="O20">
        <v>52.5</v>
      </c>
      <c r="P20">
        <v>146.1</v>
      </c>
      <c r="Q20">
        <v>2.8</v>
      </c>
      <c r="R20">
        <v>2</v>
      </c>
      <c r="S20">
        <v>3.3041</v>
      </c>
      <c r="T20">
        <v>1600</v>
      </c>
      <c r="U20">
        <v>20</v>
      </c>
      <c r="V20">
        <v>99</v>
      </c>
      <c r="W20">
        <v>40</v>
      </c>
      <c r="X20">
        <v>110</v>
      </c>
      <c r="Y20">
        <v>29</v>
      </c>
      <c r="Z20">
        <v>68</v>
      </c>
      <c r="AA20">
        <v>2</v>
      </c>
      <c r="AB20">
        <v>7.3</v>
      </c>
      <c r="AC20">
        <v>102.8</v>
      </c>
      <c r="AD20">
        <v>2610</v>
      </c>
      <c r="AE20">
        <v>29.8</v>
      </c>
      <c r="AF20">
        <v>98.4</v>
      </c>
      <c r="AG20">
        <v>39.9</v>
      </c>
      <c r="AH20">
        <v>110</v>
      </c>
      <c r="AI20">
        <v>25.1</v>
      </c>
      <c r="AJ20">
        <v>68.7</v>
      </c>
      <c r="AK20">
        <v>2.75</v>
      </c>
      <c r="AL20">
        <v>-1.3</v>
      </c>
      <c r="AM20">
        <v>102.7</v>
      </c>
      <c r="AN20">
        <v>32148</v>
      </c>
      <c r="AO20">
        <v>427</v>
      </c>
      <c r="AP20">
        <v>213.6</v>
      </c>
      <c r="AQ20">
        <v>1.1</v>
      </c>
      <c r="AR20">
        <v>690</v>
      </c>
      <c r="AS20">
        <v>662</v>
      </c>
      <c r="AT20">
        <v>510</v>
      </c>
      <c r="AU20">
        <v>101.5</v>
      </c>
      <c r="AV20">
        <v>52.9</v>
      </c>
      <c r="AW20">
        <v>302.6</v>
      </c>
      <c r="AX20">
        <v>57.7</v>
      </c>
      <c r="AY20">
        <v>794</v>
      </c>
      <c r="AZ20">
        <v>312.5</v>
      </c>
      <c r="BA20">
        <v>2</v>
      </c>
      <c r="BB20">
        <v>602</v>
      </c>
      <c r="BC20">
        <v>597</v>
      </c>
      <c r="BD20">
        <v>435</v>
      </c>
      <c r="BE20">
        <v>97.5</v>
      </c>
      <c r="BF20">
        <v>82.6</v>
      </c>
      <c r="BG20">
        <v>376.1</v>
      </c>
      <c r="BH20">
        <v>37</v>
      </c>
      <c r="BI20">
        <v>143.9</v>
      </c>
      <c r="BJ20">
        <v>195</v>
      </c>
      <c r="BK20">
        <v>145.6</v>
      </c>
      <c r="BL20">
        <v>161.4</v>
      </c>
      <c r="BM20">
        <v>128.4</v>
      </c>
      <c r="BN20">
        <v>185.2</v>
      </c>
      <c r="BO20">
        <v>123.2</v>
      </c>
      <c r="BP20">
        <v>212.3</v>
      </c>
      <c r="BQ20">
        <v>127.4</v>
      </c>
      <c r="BR20">
        <v>134.7</v>
      </c>
      <c r="BS20">
        <v>81.4</v>
      </c>
      <c r="BT20">
        <v>119.9</v>
      </c>
      <c r="BU20" t="s">
        <v>342</v>
      </c>
      <c r="BV20" t="s">
        <v>342</v>
      </c>
      <c r="BW20">
        <v>146.53</v>
      </c>
      <c r="BX20">
        <v>146.53</v>
      </c>
      <c r="BY20">
        <v>146.1</v>
      </c>
      <c r="BZ20">
        <v>5.4</v>
      </c>
      <c r="CA20">
        <v>1.9</v>
      </c>
      <c r="CB20">
        <v>2.7</v>
      </c>
      <c r="CC20">
        <v>2.6</v>
      </c>
      <c r="CD20">
        <v>1.8</v>
      </c>
      <c r="CE20">
        <v>2.2</v>
      </c>
      <c r="CF20">
        <v>1.6</v>
      </c>
      <c r="CG20">
        <v>3.2</v>
      </c>
      <c r="CH20">
        <v>3.4</v>
      </c>
      <c r="CI20">
        <v>2.1</v>
      </c>
      <c r="CJ20">
        <v>4</v>
      </c>
      <c r="CK20">
        <v>2.2</v>
      </c>
      <c r="CL20" t="s">
        <v>343</v>
      </c>
      <c r="CM20" t="s">
        <v>343</v>
      </c>
      <c r="CN20">
        <v>2.76</v>
      </c>
      <c r="CO20">
        <v>2.76</v>
      </c>
      <c r="CP20">
        <v>2.8</v>
      </c>
      <c r="CQ20">
        <v>60.3</v>
      </c>
      <c r="CR20">
        <v>51.3</v>
      </c>
      <c r="CS20">
        <v>64</v>
      </c>
      <c r="CT20">
        <v>45.7</v>
      </c>
      <c r="CU20">
        <v>54.3</v>
      </c>
      <c r="CV20">
        <v>43.3</v>
      </c>
      <c r="CW20">
        <v>60.7</v>
      </c>
      <c r="CX20">
        <v>46.3</v>
      </c>
      <c r="CY20">
        <v>63</v>
      </c>
      <c r="CZ20">
        <v>47.7</v>
      </c>
      <c r="DA20">
        <v>47.7</v>
      </c>
      <c r="DB20">
        <v>46</v>
      </c>
      <c r="DC20" t="s">
        <v>219</v>
      </c>
      <c r="DD20" t="s">
        <v>219</v>
      </c>
      <c r="DE20">
        <v>52.5</v>
      </c>
      <c r="DF20">
        <v>52.5</v>
      </c>
      <c r="DG20">
        <v>14.7</v>
      </c>
      <c r="DH20">
        <v>17.27</v>
      </c>
      <c r="DI20">
        <v>17.98</v>
      </c>
      <c r="DJ20">
        <v>18.39</v>
      </c>
      <c r="DK20">
        <v>18.76</v>
      </c>
      <c r="DL20">
        <v>18.94</v>
      </c>
      <c r="DM20">
        <v>19.49</v>
      </c>
      <c r="DN20">
        <v>20.12</v>
      </c>
      <c r="DO20">
        <v>20.56</v>
      </c>
      <c r="DP20" t="s">
        <v>250</v>
      </c>
      <c r="DQ20">
        <v>0.3</v>
      </c>
      <c r="DR20">
        <v>1.4</v>
      </c>
      <c r="DS20">
        <v>2.4</v>
      </c>
      <c r="DT20">
        <v>2.7</v>
      </c>
      <c r="DU20">
        <v>3.2</v>
      </c>
      <c r="DV20">
        <v>3.4</v>
      </c>
      <c r="DW20">
        <v>3.9</v>
      </c>
      <c r="DX20">
        <v>4.3</v>
      </c>
      <c r="DY20">
        <v>4.8</v>
      </c>
      <c r="DZ20">
        <v>5.3</v>
      </c>
      <c r="EA20">
        <v>7.54</v>
      </c>
      <c r="EB20">
        <v>6.68</v>
      </c>
      <c r="EC20">
        <v>5.62</v>
      </c>
      <c r="ED20">
        <v>5.23</v>
      </c>
      <c r="EE20">
        <v>4.71</v>
      </c>
      <c r="EF20">
        <v>4.03</v>
      </c>
      <c r="EG20">
        <v>3.34</v>
      </c>
      <c r="EH20">
        <v>2.89</v>
      </c>
      <c r="EI20">
        <v>2.38</v>
      </c>
      <c r="EJ20" t="s">
        <v>250</v>
      </c>
      <c r="EK20">
        <v>1.27</v>
      </c>
      <c r="EL20">
        <v>1.74</v>
      </c>
      <c r="EM20">
        <v>1.66</v>
      </c>
      <c r="EN20">
        <v>1.49</v>
      </c>
      <c r="EO20">
        <v>1.5</v>
      </c>
      <c r="EP20">
        <v>1.45</v>
      </c>
      <c r="EQ20">
        <v>1.67</v>
      </c>
      <c r="ER20">
        <v>1.73</v>
      </c>
      <c r="ES20">
        <v>1.9</v>
      </c>
      <c r="ET20" t="s">
        <v>250</v>
      </c>
      <c r="EU20" t="s">
        <v>220</v>
      </c>
      <c r="EV20">
        <v>2</v>
      </c>
      <c r="EW20">
        <v>3</v>
      </c>
      <c r="EX20">
        <v>2</v>
      </c>
      <c r="EY20">
        <v>2</v>
      </c>
      <c r="EZ20">
        <v>3</v>
      </c>
      <c r="FA20">
        <v>4</v>
      </c>
      <c r="FB20">
        <v>5</v>
      </c>
      <c r="FC20">
        <v>7</v>
      </c>
      <c r="FD20" t="s">
        <v>253</v>
      </c>
      <c r="FE20">
        <v>2</v>
      </c>
      <c r="FF20">
        <v>31</v>
      </c>
      <c r="FG20">
        <v>44</v>
      </c>
      <c r="FH20">
        <v>51</v>
      </c>
      <c r="FI20">
        <v>54</v>
      </c>
      <c r="FJ20">
        <v>90</v>
      </c>
      <c r="FK20">
        <v>150</v>
      </c>
      <c r="FL20">
        <v>186</v>
      </c>
      <c r="FM20">
        <v>223</v>
      </c>
      <c r="FN20" t="s">
        <v>253</v>
      </c>
      <c r="FO20" t="s">
        <v>220</v>
      </c>
      <c r="FP20" t="s">
        <v>220</v>
      </c>
      <c r="FQ20">
        <v>2</v>
      </c>
      <c r="FR20" t="s">
        <v>220</v>
      </c>
      <c r="FS20" t="s">
        <v>220</v>
      </c>
      <c r="FT20" t="s">
        <v>220</v>
      </c>
      <c r="FU20" t="s">
        <v>220</v>
      </c>
      <c r="FV20" t="s">
        <v>220</v>
      </c>
      <c r="FW20" t="s">
        <v>220</v>
      </c>
      <c r="FX20" t="s">
        <v>253</v>
      </c>
      <c r="FY20" t="s">
        <v>220</v>
      </c>
      <c r="FZ20" t="s">
        <v>220</v>
      </c>
      <c r="GA20" t="s">
        <v>220</v>
      </c>
      <c r="GB20" t="s">
        <v>220</v>
      </c>
      <c r="GC20">
        <v>1</v>
      </c>
      <c r="GD20">
        <v>1</v>
      </c>
      <c r="GE20">
        <v>2</v>
      </c>
      <c r="GF20">
        <v>2</v>
      </c>
      <c r="GG20">
        <v>2</v>
      </c>
      <c r="GH20" t="s">
        <v>253</v>
      </c>
      <c r="GI20" t="s">
        <v>220</v>
      </c>
      <c r="GJ20" t="s">
        <v>220</v>
      </c>
      <c r="GK20" t="s">
        <v>220</v>
      </c>
      <c r="GL20" t="s">
        <v>220</v>
      </c>
      <c r="GM20" t="s">
        <v>220</v>
      </c>
      <c r="GN20">
        <v>1</v>
      </c>
      <c r="GO20">
        <v>2</v>
      </c>
      <c r="GP20">
        <v>2</v>
      </c>
      <c r="GQ20">
        <v>3</v>
      </c>
      <c r="GR20" t="s">
        <v>253</v>
      </c>
      <c r="GS20" t="s">
        <v>424</v>
      </c>
      <c r="GT20" t="s">
        <v>425</v>
      </c>
      <c r="GU20" t="s">
        <v>413</v>
      </c>
      <c r="GV20" t="s">
        <v>419</v>
      </c>
      <c r="GW20" t="s">
        <v>218</v>
      </c>
      <c r="GX20" t="s">
        <v>218</v>
      </c>
    </row>
    <row r="21" spans="1:206" ht="12.75">
      <c r="A21">
        <v>72867</v>
      </c>
      <c r="B21" t="s">
        <v>206</v>
      </c>
      <c r="C21" t="s">
        <v>400</v>
      </c>
      <c r="D21">
        <v>4</v>
      </c>
      <c r="E21" t="s">
        <v>432</v>
      </c>
      <c r="F21">
        <v>46615107</v>
      </c>
      <c r="G21">
        <v>1705</v>
      </c>
      <c r="H21" t="s">
        <v>352</v>
      </c>
      <c r="I21">
        <v>20091031</v>
      </c>
      <c r="J21" t="s">
        <v>433</v>
      </c>
      <c r="K21" t="s">
        <v>210</v>
      </c>
      <c r="L21" t="s">
        <v>273</v>
      </c>
      <c r="M21">
        <v>350</v>
      </c>
      <c r="N21">
        <v>3.39</v>
      </c>
      <c r="O21">
        <v>47.4</v>
      </c>
      <c r="P21">
        <v>138.7</v>
      </c>
      <c r="Q21">
        <v>3.3</v>
      </c>
      <c r="R21">
        <v>0.98</v>
      </c>
      <c r="S21">
        <v>2.8041</v>
      </c>
      <c r="T21">
        <v>1600</v>
      </c>
      <c r="U21">
        <v>20</v>
      </c>
      <c r="V21">
        <v>99</v>
      </c>
      <c r="W21">
        <v>40</v>
      </c>
      <c r="X21">
        <v>110</v>
      </c>
      <c r="Y21">
        <v>29</v>
      </c>
      <c r="Z21">
        <v>67.9</v>
      </c>
      <c r="AA21">
        <v>2</v>
      </c>
      <c r="AB21">
        <v>6.6</v>
      </c>
      <c r="AC21">
        <v>103.1</v>
      </c>
      <c r="AD21">
        <v>2610</v>
      </c>
      <c r="AE21">
        <v>31.4</v>
      </c>
      <c r="AF21">
        <v>98.3</v>
      </c>
      <c r="AG21">
        <v>40</v>
      </c>
      <c r="AH21">
        <v>110.1</v>
      </c>
      <c r="AI21">
        <v>25.6</v>
      </c>
      <c r="AJ21">
        <v>68.7</v>
      </c>
      <c r="AK21">
        <v>2.73</v>
      </c>
      <c r="AL21">
        <v>-0.2</v>
      </c>
      <c r="AM21">
        <v>103.7</v>
      </c>
      <c r="AN21">
        <v>32148</v>
      </c>
      <c r="AO21">
        <v>421</v>
      </c>
      <c r="AP21">
        <v>215.1</v>
      </c>
      <c r="AQ21">
        <v>1.2</v>
      </c>
      <c r="AR21">
        <v>696</v>
      </c>
      <c r="AS21">
        <v>682</v>
      </c>
      <c r="AT21">
        <v>520</v>
      </c>
      <c r="AU21">
        <v>101.4</v>
      </c>
      <c r="AV21">
        <v>49.3</v>
      </c>
      <c r="AW21">
        <v>295.6</v>
      </c>
      <c r="AX21">
        <v>57.7</v>
      </c>
      <c r="AY21">
        <v>805</v>
      </c>
      <c r="AZ21">
        <v>309.6</v>
      </c>
      <c r="BA21">
        <v>2</v>
      </c>
      <c r="BB21">
        <v>599</v>
      </c>
      <c r="BC21">
        <v>597</v>
      </c>
      <c r="BD21">
        <v>434</v>
      </c>
      <c r="BE21">
        <v>97</v>
      </c>
      <c r="BF21">
        <v>76.6</v>
      </c>
      <c r="BG21">
        <v>372.7</v>
      </c>
      <c r="BH21">
        <v>36.5</v>
      </c>
      <c r="BI21">
        <v>86.8</v>
      </c>
      <c r="BJ21">
        <v>145.6</v>
      </c>
      <c r="BK21">
        <v>129.7</v>
      </c>
      <c r="BL21">
        <v>130.9</v>
      </c>
      <c r="BM21">
        <v>109.7</v>
      </c>
      <c r="BN21">
        <v>181.4</v>
      </c>
      <c r="BO21">
        <v>87.8</v>
      </c>
      <c r="BP21">
        <v>228.7</v>
      </c>
      <c r="BQ21">
        <v>111.4</v>
      </c>
      <c r="BR21">
        <v>177.6</v>
      </c>
      <c r="BS21">
        <v>113</v>
      </c>
      <c r="BT21">
        <v>119.7</v>
      </c>
      <c r="BU21" t="s">
        <v>342</v>
      </c>
      <c r="BV21" t="s">
        <v>342</v>
      </c>
      <c r="BW21">
        <v>135.19</v>
      </c>
      <c r="BX21">
        <v>135.19</v>
      </c>
      <c r="BY21">
        <v>138.7</v>
      </c>
      <c r="BZ21">
        <v>3.4</v>
      </c>
      <c r="CA21">
        <v>3.8</v>
      </c>
      <c r="CB21">
        <v>2.8</v>
      </c>
      <c r="CC21">
        <v>3</v>
      </c>
      <c r="CD21">
        <v>3.1</v>
      </c>
      <c r="CE21">
        <v>4.5</v>
      </c>
      <c r="CF21">
        <v>2.5</v>
      </c>
      <c r="CG21">
        <v>3.6</v>
      </c>
      <c r="CH21">
        <v>2.6</v>
      </c>
      <c r="CI21">
        <v>2.9</v>
      </c>
      <c r="CJ21">
        <v>3.2</v>
      </c>
      <c r="CK21">
        <v>3</v>
      </c>
      <c r="CL21" t="s">
        <v>343</v>
      </c>
      <c r="CM21" t="s">
        <v>343</v>
      </c>
      <c r="CN21">
        <v>3.2</v>
      </c>
      <c r="CO21">
        <v>3.2</v>
      </c>
      <c r="CP21">
        <v>3.3</v>
      </c>
      <c r="CQ21">
        <v>50</v>
      </c>
      <c r="CR21">
        <v>42.7</v>
      </c>
      <c r="CS21">
        <v>52.7</v>
      </c>
      <c r="CT21">
        <v>39</v>
      </c>
      <c r="CU21">
        <v>47.7</v>
      </c>
      <c r="CV21">
        <v>43.7</v>
      </c>
      <c r="CW21">
        <v>51.7</v>
      </c>
      <c r="CX21">
        <v>42</v>
      </c>
      <c r="CY21">
        <v>60</v>
      </c>
      <c r="CZ21">
        <v>47.3</v>
      </c>
      <c r="DA21">
        <v>51.3</v>
      </c>
      <c r="DB21">
        <v>41</v>
      </c>
      <c r="DC21" t="s">
        <v>219</v>
      </c>
      <c r="DD21" t="s">
        <v>219</v>
      </c>
      <c r="DE21">
        <v>47.4</v>
      </c>
      <c r="DF21">
        <v>47.4</v>
      </c>
      <c r="DG21">
        <v>14.66</v>
      </c>
      <c r="DH21">
        <v>16.85</v>
      </c>
      <c r="DI21">
        <v>17.18</v>
      </c>
      <c r="DJ21">
        <v>17.62</v>
      </c>
      <c r="DK21">
        <v>18.33</v>
      </c>
      <c r="DL21">
        <v>18.52</v>
      </c>
      <c r="DM21">
        <v>19.15</v>
      </c>
      <c r="DN21">
        <v>19.68</v>
      </c>
      <c r="DO21">
        <v>20.52</v>
      </c>
      <c r="DP21">
        <v>21.49</v>
      </c>
      <c r="DQ21">
        <v>0.3</v>
      </c>
      <c r="DR21">
        <v>1</v>
      </c>
      <c r="DS21">
        <v>1.6</v>
      </c>
      <c r="DT21">
        <v>2.3</v>
      </c>
      <c r="DU21">
        <v>3.3</v>
      </c>
      <c r="DV21">
        <v>3.5</v>
      </c>
      <c r="DW21">
        <v>3.9</v>
      </c>
      <c r="DX21">
        <v>4.4</v>
      </c>
      <c r="DY21">
        <v>5</v>
      </c>
      <c r="DZ21">
        <v>5.5</v>
      </c>
      <c r="EA21">
        <v>7.56</v>
      </c>
      <c r="EB21">
        <v>6.87</v>
      </c>
      <c r="EC21">
        <v>6.08</v>
      </c>
      <c r="ED21">
        <v>5.27</v>
      </c>
      <c r="EE21">
        <v>4.55</v>
      </c>
      <c r="EF21">
        <v>3.74</v>
      </c>
      <c r="EG21">
        <v>3.27</v>
      </c>
      <c r="EH21">
        <v>2.58</v>
      </c>
      <c r="EI21">
        <v>2.19</v>
      </c>
      <c r="EJ21">
        <v>1.87</v>
      </c>
      <c r="EK21">
        <v>1.24</v>
      </c>
      <c r="EL21">
        <v>1.43</v>
      </c>
      <c r="EM21">
        <v>1.72</v>
      </c>
      <c r="EN21">
        <v>1.46</v>
      </c>
      <c r="EO21">
        <v>1.36</v>
      </c>
      <c r="EP21">
        <v>1.55</v>
      </c>
      <c r="EQ21">
        <v>1.48</v>
      </c>
      <c r="ER21">
        <v>1.67</v>
      </c>
      <c r="ES21">
        <v>1.85</v>
      </c>
      <c r="ET21">
        <v>2.06</v>
      </c>
      <c r="EU21" t="s">
        <v>220</v>
      </c>
      <c r="EV21">
        <v>2</v>
      </c>
      <c r="EW21">
        <v>3</v>
      </c>
      <c r="EX21">
        <v>3</v>
      </c>
      <c r="EY21">
        <v>3</v>
      </c>
      <c r="EZ21">
        <v>4</v>
      </c>
      <c r="FA21">
        <v>6</v>
      </c>
      <c r="FB21">
        <v>7</v>
      </c>
      <c r="FC21">
        <v>8</v>
      </c>
      <c r="FD21">
        <v>9</v>
      </c>
      <c r="FE21">
        <v>2</v>
      </c>
      <c r="FF21">
        <v>30</v>
      </c>
      <c r="FG21">
        <v>43</v>
      </c>
      <c r="FH21">
        <v>50</v>
      </c>
      <c r="FI21">
        <v>53</v>
      </c>
      <c r="FJ21">
        <v>85</v>
      </c>
      <c r="FK21">
        <v>142</v>
      </c>
      <c r="FL21">
        <v>180</v>
      </c>
      <c r="FM21">
        <v>219</v>
      </c>
      <c r="FN21">
        <v>262</v>
      </c>
      <c r="FO21" t="s">
        <v>220</v>
      </c>
      <c r="FP21" t="s">
        <v>220</v>
      </c>
      <c r="FQ21" t="s">
        <v>220</v>
      </c>
      <c r="FR21" t="s">
        <v>220</v>
      </c>
      <c r="FS21" t="s">
        <v>220</v>
      </c>
      <c r="FT21" t="s">
        <v>220</v>
      </c>
      <c r="FU21" t="s">
        <v>220</v>
      </c>
      <c r="FV21" t="s">
        <v>220</v>
      </c>
      <c r="FW21">
        <v>1</v>
      </c>
      <c r="FX21">
        <v>2</v>
      </c>
      <c r="FY21" t="s">
        <v>220</v>
      </c>
      <c r="FZ21" t="s">
        <v>220</v>
      </c>
      <c r="GA21" t="s">
        <v>220</v>
      </c>
      <c r="GB21" t="s">
        <v>220</v>
      </c>
      <c r="GC21" t="s">
        <v>220</v>
      </c>
      <c r="GD21">
        <v>1</v>
      </c>
      <c r="GE21">
        <v>1</v>
      </c>
      <c r="GF21">
        <v>2</v>
      </c>
      <c r="GG21">
        <v>2</v>
      </c>
      <c r="GH21">
        <v>2</v>
      </c>
      <c r="GI21" t="s">
        <v>220</v>
      </c>
      <c r="GJ21" t="s">
        <v>220</v>
      </c>
      <c r="GK21" t="s">
        <v>220</v>
      </c>
      <c r="GL21" t="s">
        <v>220</v>
      </c>
      <c r="GM21" t="s">
        <v>220</v>
      </c>
      <c r="GN21">
        <v>1</v>
      </c>
      <c r="GO21">
        <v>2</v>
      </c>
      <c r="GP21">
        <v>2</v>
      </c>
      <c r="GQ21">
        <v>3</v>
      </c>
      <c r="GR21">
        <v>3</v>
      </c>
      <c r="GS21" t="s">
        <v>424</v>
      </c>
      <c r="GT21" t="s">
        <v>434</v>
      </c>
      <c r="GU21" t="s">
        <v>355</v>
      </c>
      <c r="GV21" t="s">
        <v>218</v>
      </c>
      <c r="GW21" t="s">
        <v>218</v>
      </c>
      <c r="GX21" t="s">
        <v>218</v>
      </c>
    </row>
    <row r="22" spans="1:206" s="37" customFormat="1" ht="12.75">
      <c r="A22" s="37">
        <v>56361</v>
      </c>
      <c r="B22" s="37" t="s">
        <v>240</v>
      </c>
      <c r="C22" s="37" t="s">
        <v>264</v>
      </c>
      <c r="D22" s="37">
        <v>1</v>
      </c>
      <c r="E22" s="37">
        <v>8</v>
      </c>
      <c r="F22" s="37">
        <v>57339276</v>
      </c>
      <c r="G22" s="37">
        <v>0</v>
      </c>
      <c r="H22" s="37" t="s">
        <v>271</v>
      </c>
      <c r="I22" s="37">
        <v>20050715</v>
      </c>
      <c r="J22" s="37" t="s">
        <v>299</v>
      </c>
      <c r="K22" s="37" t="s">
        <v>210</v>
      </c>
      <c r="L22" s="37" t="s">
        <v>273</v>
      </c>
      <c r="M22" s="37">
        <v>350</v>
      </c>
      <c r="N22" s="37">
        <v>3.42</v>
      </c>
      <c r="O22" s="37">
        <v>40.3</v>
      </c>
      <c r="P22" s="37">
        <v>68.1</v>
      </c>
      <c r="Q22" s="37">
        <v>2.7</v>
      </c>
      <c r="R22" s="37">
        <v>1.2391</v>
      </c>
      <c r="S22" s="37">
        <v>1.4479</v>
      </c>
      <c r="T22" s="37">
        <v>1600</v>
      </c>
      <c r="U22" s="37">
        <v>20</v>
      </c>
      <c r="V22" s="37">
        <v>99</v>
      </c>
      <c r="W22" s="37">
        <v>40</v>
      </c>
      <c r="X22" s="37">
        <v>109.3</v>
      </c>
      <c r="Y22" s="37">
        <v>30</v>
      </c>
      <c r="Z22" s="37">
        <v>68</v>
      </c>
      <c r="AA22" s="37">
        <v>1.61</v>
      </c>
      <c r="AB22" s="37">
        <v>7</v>
      </c>
      <c r="AC22" s="37" t="s">
        <v>213</v>
      </c>
      <c r="AD22" s="37">
        <v>2611</v>
      </c>
      <c r="AE22" s="37">
        <v>38.5</v>
      </c>
      <c r="AF22" s="37">
        <v>98.1</v>
      </c>
      <c r="AG22" s="37">
        <v>39.9</v>
      </c>
      <c r="AH22" s="37">
        <v>111.6</v>
      </c>
      <c r="AI22" s="37">
        <v>28.4</v>
      </c>
      <c r="AJ22" s="37">
        <v>68.1</v>
      </c>
      <c r="AK22" s="37">
        <v>3.86</v>
      </c>
      <c r="AL22" s="37">
        <v>2.2</v>
      </c>
      <c r="AM22" s="37" t="s">
        <v>213</v>
      </c>
      <c r="AN22" s="37" t="s">
        <v>214</v>
      </c>
      <c r="AO22" s="37">
        <v>429</v>
      </c>
      <c r="AP22" s="37">
        <v>208.6</v>
      </c>
      <c r="AQ22" s="37">
        <v>0.5</v>
      </c>
      <c r="AR22" s="37">
        <v>561.4</v>
      </c>
      <c r="AS22" s="37">
        <v>620.3</v>
      </c>
      <c r="AT22" s="37" t="s">
        <v>213</v>
      </c>
      <c r="AU22" s="37" t="s">
        <v>213</v>
      </c>
      <c r="AV22" s="37" t="s">
        <v>215</v>
      </c>
      <c r="AW22" s="37" t="s">
        <v>213</v>
      </c>
      <c r="AX22" s="37" t="s">
        <v>216</v>
      </c>
      <c r="AY22" s="37">
        <v>802</v>
      </c>
      <c r="AZ22" s="37">
        <v>306.4</v>
      </c>
      <c r="BA22" s="37">
        <v>1.2</v>
      </c>
      <c r="BB22" s="37">
        <v>508.1</v>
      </c>
      <c r="BC22" s="37">
        <v>635.3</v>
      </c>
      <c r="BD22" s="37" t="s">
        <v>213</v>
      </c>
      <c r="BE22" s="37" t="s">
        <v>213</v>
      </c>
      <c r="BF22" s="37" t="s">
        <v>215</v>
      </c>
      <c r="BG22" s="37" t="s">
        <v>213</v>
      </c>
      <c r="BH22" s="37" t="s">
        <v>216</v>
      </c>
      <c r="BI22" s="37">
        <v>57.2</v>
      </c>
      <c r="BJ22" s="37">
        <v>78.4</v>
      </c>
      <c r="BK22" s="37">
        <v>51.6</v>
      </c>
      <c r="BL22" s="37">
        <v>70.9</v>
      </c>
      <c r="BM22" s="37">
        <v>49.3</v>
      </c>
      <c r="BN22" s="37">
        <v>78.2</v>
      </c>
      <c r="BO22" s="37">
        <v>65</v>
      </c>
      <c r="BP22" s="37">
        <v>117.3</v>
      </c>
      <c r="BQ22" s="37">
        <v>101.9</v>
      </c>
      <c r="BR22" s="37">
        <v>68.1</v>
      </c>
      <c r="BS22" s="37">
        <v>63.8</v>
      </c>
      <c r="BT22" s="37">
        <v>75.1</v>
      </c>
      <c r="BU22" s="37" t="s">
        <v>300</v>
      </c>
      <c r="BV22" s="37" t="s">
        <v>301</v>
      </c>
      <c r="BW22" s="37">
        <v>73.07</v>
      </c>
      <c r="BX22" s="37">
        <v>65.76</v>
      </c>
      <c r="BY22" s="37">
        <v>68.1</v>
      </c>
      <c r="BZ22" s="37">
        <v>2.4</v>
      </c>
      <c r="CA22" s="37">
        <v>2.7</v>
      </c>
      <c r="CB22" s="37">
        <v>3.2</v>
      </c>
      <c r="CC22" s="37">
        <v>2.1</v>
      </c>
      <c r="CD22" s="37">
        <v>2.2</v>
      </c>
      <c r="CE22" s="37">
        <v>1.7</v>
      </c>
      <c r="CF22" s="37">
        <v>2.9</v>
      </c>
      <c r="CG22" s="37">
        <v>1.8</v>
      </c>
      <c r="CH22" s="37">
        <v>4.1</v>
      </c>
      <c r="CI22" s="37">
        <v>2.4</v>
      </c>
      <c r="CJ22" s="37">
        <v>2.3</v>
      </c>
      <c r="CK22" s="37">
        <v>3</v>
      </c>
      <c r="CL22" s="37" t="s">
        <v>218</v>
      </c>
      <c r="CM22" s="37" t="s">
        <v>218</v>
      </c>
      <c r="CN22" s="37">
        <v>2.57</v>
      </c>
      <c r="CO22" s="37">
        <v>2.57</v>
      </c>
      <c r="CP22" s="37">
        <v>2.7</v>
      </c>
      <c r="CQ22" s="37" t="s">
        <v>213</v>
      </c>
      <c r="CR22" s="37" t="s">
        <v>213</v>
      </c>
      <c r="CS22" s="37" t="s">
        <v>213</v>
      </c>
      <c r="CT22" s="37" t="s">
        <v>213</v>
      </c>
      <c r="CU22" s="37" t="s">
        <v>213</v>
      </c>
      <c r="CV22" s="37" t="s">
        <v>213</v>
      </c>
      <c r="CW22" s="37" t="s">
        <v>213</v>
      </c>
      <c r="CX22" s="37" t="s">
        <v>213</v>
      </c>
      <c r="CY22" s="37" t="s">
        <v>213</v>
      </c>
      <c r="CZ22" s="37" t="s">
        <v>213</v>
      </c>
      <c r="DA22" s="37" t="s">
        <v>213</v>
      </c>
      <c r="DB22" s="37" t="s">
        <v>213</v>
      </c>
      <c r="DC22" s="37" t="s">
        <v>219</v>
      </c>
      <c r="DD22" s="37" t="s">
        <v>219</v>
      </c>
      <c r="DE22" s="37" t="s">
        <v>213</v>
      </c>
      <c r="DF22" s="37">
        <v>40.3</v>
      </c>
      <c r="DG22" s="37">
        <v>15.8</v>
      </c>
      <c r="DH22" s="37">
        <v>16.24</v>
      </c>
      <c r="DI22" s="37">
        <v>16.9</v>
      </c>
      <c r="DJ22" s="37">
        <v>15.56</v>
      </c>
      <c r="DK22" s="37">
        <v>16.66</v>
      </c>
      <c r="DL22" s="37">
        <v>17.72</v>
      </c>
      <c r="DM22" s="37">
        <v>18.42</v>
      </c>
      <c r="DN22" s="37">
        <v>19.13</v>
      </c>
      <c r="DO22" s="37">
        <v>18.4</v>
      </c>
      <c r="DP22" s="37">
        <v>18.94</v>
      </c>
      <c r="DQ22" s="37">
        <v>0</v>
      </c>
      <c r="DR22" s="37">
        <v>1.2</v>
      </c>
      <c r="DS22" s="37">
        <v>2.1</v>
      </c>
      <c r="DT22" s="37">
        <v>3</v>
      </c>
      <c r="DU22" s="37">
        <v>3.3</v>
      </c>
      <c r="DV22" s="37">
        <v>3.5</v>
      </c>
      <c r="DW22" s="37">
        <v>3.8</v>
      </c>
      <c r="DX22" s="37">
        <v>4.2</v>
      </c>
      <c r="DY22" s="37">
        <v>4.6</v>
      </c>
      <c r="DZ22" s="37">
        <v>5.1</v>
      </c>
      <c r="EA22" s="37">
        <v>6.8</v>
      </c>
      <c r="EB22" s="37">
        <v>5.9</v>
      </c>
      <c r="EC22" s="37">
        <v>5</v>
      </c>
      <c r="ED22" s="37">
        <v>5.6</v>
      </c>
      <c r="EE22" s="37">
        <v>5.2</v>
      </c>
      <c r="EF22" s="37">
        <v>4.4</v>
      </c>
      <c r="EG22" s="37">
        <v>3.2</v>
      </c>
      <c r="EH22" s="37">
        <v>2.3</v>
      </c>
      <c r="EI22" s="37">
        <v>2.2</v>
      </c>
      <c r="EJ22" s="37">
        <v>2.2</v>
      </c>
      <c r="EK22" s="37">
        <v>2.5</v>
      </c>
      <c r="EL22" s="37">
        <v>3.2</v>
      </c>
      <c r="EM22" s="37">
        <v>2.9</v>
      </c>
      <c r="EN22" s="37">
        <v>2.9</v>
      </c>
      <c r="EO22" s="37">
        <v>3.1</v>
      </c>
      <c r="EP22" s="37">
        <v>2.74</v>
      </c>
      <c r="EQ22" s="37">
        <v>3.1</v>
      </c>
      <c r="ER22" s="37">
        <v>3.2</v>
      </c>
      <c r="ES22" s="37">
        <v>5.15</v>
      </c>
      <c r="ET22" s="37">
        <v>3.4</v>
      </c>
      <c r="EU22" s="37">
        <v>0</v>
      </c>
      <c r="EV22" s="37">
        <v>3</v>
      </c>
      <c r="EW22" s="37">
        <v>3</v>
      </c>
      <c r="EX22" s="37">
        <v>3</v>
      </c>
      <c r="EY22" s="37">
        <v>3</v>
      </c>
      <c r="EZ22" s="37">
        <v>4</v>
      </c>
      <c r="FA22" s="37">
        <v>5</v>
      </c>
      <c r="FB22" s="37">
        <v>6</v>
      </c>
      <c r="FC22" s="37">
        <v>6</v>
      </c>
      <c r="FD22" s="37">
        <v>8</v>
      </c>
      <c r="FE22" s="37">
        <v>1</v>
      </c>
      <c r="FF22" s="37">
        <v>28</v>
      </c>
      <c r="FG22" s="37">
        <v>40</v>
      </c>
      <c r="FH22" s="37">
        <v>48</v>
      </c>
      <c r="FI22" s="37">
        <v>53</v>
      </c>
      <c r="FJ22" s="37">
        <v>89</v>
      </c>
      <c r="FK22" s="37">
        <v>107</v>
      </c>
      <c r="FL22" s="37">
        <v>141</v>
      </c>
      <c r="FM22" s="37">
        <v>180</v>
      </c>
      <c r="FN22" s="37">
        <v>222</v>
      </c>
      <c r="FO22" s="37">
        <v>1</v>
      </c>
      <c r="FP22" s="37">
        <v>1</v>
      </c>
      <c r="FQ22" s="37">
        <v>1</v>
      </c>
      <c r="FR22" s="37">
        <v>0</v>
      </c>
      <c r="FS22" s="37">
        <v>1</v>
      </c>
      <c r="FT22" s="37">
        <v>2</v>
      </c>
      <c r="FU22" s="37">
        <v>2</v>
      </c>
      <c r="FV22" s="37">
        <v>1</v>
      </c>
      <c r="FW22" s="37">
        <v>4</v>
      </c>
      <c r="FX22" s="37">
        <v>3</v>
      </c>
      <c r="FY22" s="37">
        <v>3</v>
      </c>
      <c r="FZ22" s="37">
        <v>2</v>
      </c>
      <c r="GA22" s="37">
        <v>2</v>
      </c>
      <c r="GB22" s="37">
        <v>2</v>
      </c>
      <c r="GC22" s="37">
        <v>2</v>
      </c>
      <c r="GD22" s="37">
        <v>3</v>
      </c>
      <c r="GE22" s="37">
        <v>3</v>
      </c>
      <c r="GF22" s="37">
        <v>4</v>
      </c>
      <c r="GG22" s="37">
        <v>4</v>
      </c>
      <c r="GH22" s="37">
        <v>4</v>
      </c>
      <c r="GI22" s="37">
        <v>0</v>
      </c>
      <c r="GJ22" s="37">
        <v>1</v>
      </c>
      <c r="GK22" s="37">
        <v>0</v>
      </c>
      <c r="GL22" s="37">
        <v>0</v>
      </c>
      <c r="GM22" s="37">
        <v>0</v>
      </c>
      <c r="GN22" s="37">
        <v>3</v>
      </c>
      <c r="GO22" s="37">
        <v>4</v>
      </c>
      <c r="GP22" s="37">
        <v>6</v>
      </c>
      <c r="GQ22" s="37">
        <v>6</v>
      </c>
      <c r="GR22" s="37">
        <v>7</v>
      </c>
      <c r="GS22" s="37" t="s">
        <v>274</v>
      </c>
      <c r="GT22" s="37">
        <v>52</v>
      </c>
      <c r="GU22" s="37" t="s">
        <v>276</v>
      </c>
      <c r="GV22" s="37" t="s">
        <v>225</v>
      </c>
      <c r="GW22" s="37" t="s">
        <v>277</v>
      </c>
      <c r="GX22" s="37" t="s">
        <v>218</v>
      </c>
    </row>
    <row r="23" spans="1:206" s="37" customFormat="1" ht="12.75">
      <c r="A23" s="37">
        <v>55846</v>
      </c>
      <c r="B23" s="37" t="s">
        <v>240</v>
      </c>
      <c r="C23" s="37" t="s">
        <v>207</v>
      </c>
      <c r="D23" s="37">
        <v>1</v>
      </c>
      <c r="E23" s="37">
        <v>9</v>
      </c>
      <c r="F23" s="37">
        <v>57339276</v>
      </c>
      <c r="G23" s="37">
        <v>0</v>
      </c>
      <c r="H23" s="37" t="s">
        <v>271</v>
      </c>
      <c r="I23" s="37">
        <v>20050804</v>
      </c>
      <c r="J23" s="37" t="s">
        <v>314</v>
      </c>
      <c r="K23" s="37" t="s">
        <v>210</v>
      </c>
      <c r="L23" s="37" t="s">
        <v>273</v>
      </c>
      <c r="M23" s="37">
        <v>350</v>
      </c>
      <c r="N23" s="37">
        <v>3.61</v>
      </c>
      <c r="O23" s="37">
        <v>45.7</v>
      </c>
      <c r="P23" s="37">
        <v>101.8</v>
      </c>
      <c r="Q23" s="37">
        <v>2.2</v>
      </c>
      <c r="R23" s="37">
        <v>0.6556</v>
      </c>
      <c r="S23" s="37">
        <v>1.0736</v>
      </c>
      <c r="T23" s="37">
        <v>1600</v>
      </c>
      <c r="U23" s="37">
        <v>20</v>
      </c>
      <c r="V23" s="37">
        <v>99</v>
      </c>
      <c r="W23" s="37">
        <v>40</v>
      </c>
      <c r="X23" s="37">
        <v>110</v>
      </c>
      <c r="Y23" s="37">
        <v>30</v>
      </c>
      <c r="Z23" s="37">
        <v>68</v>
      </c>
      <c r="AA23" s="37">
        <v>1.98</v>
      </c>
      <c r="AB23" s="37">
        <v>7</v>
      </c>
      <c r="AC23" s="37" t="s">
        <v>213</v>
      </c>
      <c r="AD23" s="37">
        <v>2612</v>
      </c>
      <c r="AE23" s="37">
        <v>38.1</v>
      </c>
      <c r="AF23" s="37">
        <v>98.1</v>
      </c>
      <c r="AG23" s="37">
        <v>39.9</v>
      </c>
      <c r="AH23" s="37">
        <v>110.2</v>
      </c>
      <c r="AI23" s="37">
        <v>28.2</v>
      </c>
      <c r="AJ23" s="37">
        <v>68.3</v>
      </c>
      <c r="AK23" s="37">
        <v>3.75</v>
      </c>
      <c r="AL23" s="37">
        <v>3.3</v>
      </c>
      <c r="AM23" s="37" t="s">
        <v>213</v>
      </c>
      <c r="AN23" s="37" t="s">
        <v>214</v>
      </c>
      <c r="AO23" s="37">
        <v>428</v>
      </c>
      <c r="AP23" s="37">
        <v>209</v>
      </c>
      <c r="AQ23" s="37">
        <v>0.5</v>
      </c>
      <c r="AR23" s="37">
        <v>165.8</v>
      </c>
      <c r="AS23" s="37">
        <v>625.3</v>
      </c>
      <c r="AT23" s="37" t="s">
        <v>213</v>
      </c>
      <c r="AU23" s="37" t="s">
        <v>213</v>
      </c>
      <c r="AV23" s="37" t="s">
        <v>215</v>
      </c>
      <c r="AW23" s="37" t="s">
        <v>213</v>
      </c>
      <c r="AX23" s="37" t="s">
        <v>216</v>
      </c>
      <c r="AY23" s="37">
        <v>802</v>
      </c>
      <c r="AZ23" s="37">
        <v>308.8</v>
      </c>
      <c r="BA23" s="37">
        <v>1.2</v>
      </c>
      <c r="BB23" s="37">
        <v>653.7</v>
      </c>
      <c r="BC23" s="37">
        <v>637.8</v>
      </c>
      <c r="BD23" s="37" t="s">
        <v>213</v>
      </c>
      <c r="BE23" s="37" t="s">
        <v>213</v>
      </c>
      <c r="BF23" s="37" t="s">
        <v>215</v>
      </c>
      <c r="BG23" s="37" t="s">
        <v>213</v>
      </c>
      <c r="BH23" s="37" t="s">
        <v>216</v>
      </c>
      <c r="BI23" s="37">
        <v>132.9</v>
      </c>
      <c r="BJ23" s="37">
        <v>100.7</v>
      </c>
      <c r="BK23" s="37">
        <v>165.3</v>
      </c>
      <c r="BL23" s="37">
        <v>92.7</v>
      </c>
      <c r="BM23" s="37">
        <v>63.5</v>
      </c>
      <c r="BN23" s="37">
        <v>90.7</v>
      </c>
      <c r="BO23" s="37">
        <v>96.3</v>
      </c>
      <c r="BP23" s="37">
        <v>130.1</v>
      </c>
      <c r="BQ23" s="37">
        <v>141.5</v>
      </c>
      <c r="BR23" s="37">
        <v>180.6</v>
      </c>
      <c r="BS23" s="37">
        <v>44.3</v>
      </c>
      <c r="BT23" s="37">
        <v>43.9</v>
      </c>
      <c r="BU23" s="37" t="s">
        <v>217</v>
      </c>
      <c r="BV23" s="37" t="s">
        <v>217</v>
      </c>
      <c r="BW23" s="37">
        <v>106.88</v>
      </c>
      <c r="BX23" s="37">
        <v>106.88</v>
      </c>
      <c r="BY23" s="37">
        <v>101.8</v>
      </c>
      <c r="BZ23" s="37">
        <v>1.6</v>
      </c>
      <c r="CA23" s="37">
        <v>3.1</v>
      </c>
      <c r="CB23" s="37">
        <v>2.5</v>
      </c>
      <c r="CC23" s="37">
        <v>2.1</v>
      </c>
      <c r="CD23" s="37">
        <v>2</v>
      </c>
      <c r="CE23" s="37">
        <v>2.3</v>
      </c>
      <c r="CF23" s="37">
        <v>2.4</v>
      </c>
      <c r="CG23" s="37">
        <v>2.5</v>
      </c>
      <c r="CH23" s="37">
        <v>3</v>
      </c>
      <c r="CI23" s="37">
        <v>2.3</v>
      </c>
      <c r="CJ23" s="37">
        <v>2</v>
      </c>
      <c r="CK23" s="37">
        <v>2.4</v>
      </c>
      <c r="CL23" s="37" t="s">
        <v>218</v>
      </c>
      <c r="CM23" s="37" t="s">
        <v>218</v>
      </c>
      <c r="CN23" s="37">
        <v>2.35</v>
      </c>
      <c r="CO23" s="37">
        <v>2.35</v>
      </c>
      <c r="CP23" s="37">
        <v>2.2</v>
      </c>
      <c r="CQ23" s="37" t="s">
        <v>213</v>
      </c>
      <c r="CR23" s="37" t="s">
        <v>213</v>
      </c>
      <c r="CS23" s="37" t="s">
        <v>213</v>
      </c>
      <c r="CT23" s="37" t="s">
        <v>213</v>
      </c>
      <c r="CU23" s="37" t="s">
        <v>213</v>
      </c>
      <c r="CV23" s="37" t="s">
        <v>213</v>
      </c>
      <c r="CW23" s="37" t="s">
        <v>213</v>
      </c>
      <c r="CX23" s="37" t="s">
        <v>213</v>
      </c>
      <c r="CY23" s="37" t="s">
        <v>213</v>
      </c>
      <c r="CZ23" s="37" t="s">
        <v>213</v>
      </c>
      <c r="DA23" s="37" t="s">
        <v>213</v>
      </c>
      <c r="DB23" s="37" t="s">
        <v>213</v>
      </c>
      <c r="DC23" s="37" t="s">
        <v>219</v>
      </c>
      <c r="DD23" s="37" t="s">
        <v>219</v>
      </c>
      <c r="DE23" s="37" t="s">
        <v>213</v>
      </c>
      <c r="DF23" s="37">
        <v>45.7</v>
      </c>
      <c r="DG23" s="37">
        <v>17.15</v>
      </c>
      <c r="DH23" s="37">
        <v>17.1</v>
      </c>
      <c r="DI23" s="37">
        <v>17.9</v>
      </c>
      <c r="DJ23" s="37">
        <v>19.54</v>
      </c>
      <c r="DK23" s="37">
        <v>18.7</v>
      </c>
      <c r="DL23" s="37">
        <v>15.53</v>
      </c>
      <c r="DM23" s="37">
        <v>19.09</v>
      </c>
      <c r="DN23" s="37">
        <v>20.64</v>
      </c>
      <c r="DO23" s="37">
        <v>21.36</v>
      </c>
      <c r="DP23" s="37">
        <v>21.99</v>
      </c>
      <c r="DQ23" s="37">
        <v>0</v>
      </c>
      <c r="DR23" s="37">
        <v>1.3</v>
      </c>
      <c r="DS23" s="37">
        <v>2.2</v>
      </c>
      <c r="DT23" s="37">
        <v>2.8</v>
      </c>
      <c r="DU23" s="37">
        <v>3.4</v>
      </c>
      <c r="DV23" s="37">
        <v>3.6</v>
      </c>
      <c r="DW23" s="37">
        <v>4.1</v>
      </c>
      <c r="DX23" s="37">
        <v>4.5</v>
      </c>
      <c r="DY23" s="37">
        <v>5</v>
      </c>
      <c r="DZ23" s="37">
        <v>5.6</v>
      </c>
      <c r="EA23" s="37">
        <v>10</v>
      </c>
      <c r="EB23" s="37">
        <v>8.1</v>
      </c>
      <c r="EC23" s="37">
        <v>6.6</v>
      </c>
      <c r="ED23" s="37">
        <v>6.2</v>
      </c>
      <c r="EE23" s="37">
        <v>5.4</v>
      </c>
      <c r="EF23" s="37">
        <v>5.7</v>
      </c>
      <c r="EG23" s="37">
        <v>5.3</v>
      </c>
      <c r="EH23" s="37">
        <v>4.3</v>
      </c>
      <c r="EI23" s="37">
        <v>3</v>
      </c>
      <c r="EJ23" s="37">
        <v>2.7</v>
      </c>
      <c r="EK23" s="37">
        <v>1.4</v>
      </c>
      <c r="EL23" s="37">
        <v>2.8</v>
      </c>
      <c r="EM23" s="37">
        <v>2.9</v>
      </c>
      <c r="EN23" s="37">
        <v>2.9</v>
      </c>
      <c r="EO23" s="37">
        <v>3.1</v>
      </c>
      <c r="EP23" s="37">
        <v>4.1</v>
      </c>
      <c r="EQ23" s="37">
        <v>4</v>
      </c>
      <c r="ER23" s="37">
        <v>4.3</v>
      </c>
      <c r="ES23" s="37">
        <v>4.5</v>
      </c>
      <c r="ET23" s="37">
        <v>5.2</v>
      </c>
      <c r="EU23" s="37">
        <v>0</v>
      </c>
      <c r="EV23" s="37">
        <v>1</v>
      </c>
      <c r="EW23" s="37">
        <v>2</v>
      </c>
      <c r="EX23" s="37">
        <v>2</v>
      </c>
      <c r="EY23" s="37">
        <v>2</v>
      </c>
      <c r="EZ23" s="37">
        <v>3</v>
      </c>
      <c r="FA23" s="37">
        <v>3</v>
      </c>
      <c r="FB23" s="37">
        <v>4</v>
      </c>
      <c r="FC23" s="37">
        <v>4</v>
      </c>
      <c r="FD23" s="37">
        <v>5</v>
      </c>
      <c r="FE23" s="37">
        <v>2</v>
      </c>
      <c r="FF23" s="37">
        <v>32</v>
      </c>
      <c r="FG23" s="37">
        <v>45</v>
      </c>
      <c r="FH23" s="37">
        <v>54</v>
      </c>
      <c r="FI23" s="37">
        <v>58</v>
      </c>
      <c r="FJ23" s="37">
        <v>95</v>
      </c>
      <c r="FK23" s="37">
        <v>118</v>
      </c>
      <c r="FL23" s="37">
        <v>145</v>
      </c>
      <c r="FM23" s="37">
        <v>212</v>
      </c>
      <c r="FN23" s="37">
        <v>284</v>
      </c>
      <c r="FO23" s="37">
        <v>1</v>
      </c>
      <c r="FP23" s="37">
        <v>0</v>
      </c>
      <c r="FQ23" s="37">
        <v>0</v>
      </c>
      <c r="FR23" s="37">
        <v>1</v>
      </c>
      <c r="FS23" s="37">
        <v>1</v>
      </c>
      <c r="FT23" s="37">
        <v>5</v>
      </c>
      <c r="FU23" s="37">
        <v>2</v>
      </c>
      <c r="FV23" s="37">
        <v>1</v>
      </c>
      <c r="FW23" s="37">
        <v>0</v>
      </c>
      <c r="FX23" s="37">
        <v>0</v>
      </c>
      <c r="FY23" s="37">
        <v>1</v>
      </c>
      <c r="FZ23" s="37">
        <v>1</v>
      </c>
      <c r="GA23" s="37">
        <v>0</v>
      </c>
      <c r="GB23" s="37">
        <v>2</v>
      </c>
      <c r="GC23" s="37">
        <v>1</v>
      </c>
      <c r="GD23" s="37">
        <v>1</v>
      </c>
      <c r="GE23" s="37">
        <v>1</v>
      </c>
      <c r="GF23" s="37">
        <v>1</v>
      </c>
      <c r="GG23" s="37">
        <v>2</v>
      </c>
      <c r="GH23" s="37">
        <v>2</v>
      </c>
      <c r="GI23" s="37">
        <v>0</v>
      </c>
      <c r="GJ23" s="37">
        <v>1</v>
      </c>
      <c r="GK23" s="37">
        <v>2</v>
      </c>
      <c r="GL23" s="37">
        <v>1</v>
      </c>
      <c r="GM23" s="37">
        <v>1</v>
      </c>
      <c r="GN23" s="37">
        <v>2</v>
      </c>
      <c r="GO23" s="37">
        <v>2</v>
      </c>
      <c r="GP23" s="37">
        <v>3</v>
      </c>
      <c r="GQ23" s="37">
        <v>6</v>
      </c>
      <c r="GR23" s="37">
        <v>5</v>
      </c>
      <c r="GS23" s="37" t="s">
        <v>315</v>
      </c>
      <c r="GT23" s="37">
        <v>56</v>
      </c>
      <c r="GU23" s="37" t="s">
        <v>286</v>
      </c>
      <c r="GV23" s="37" t="s">
        <v>225</v>
      </c>
      <c r="GW23" s="37" t="s">
        <v>277</v>
      </c>
      <c r="GX23" s="37" t="s">
        <v>218</v>
      </c>
    </row>
    <row r="24" spans="1:206" s="37" customFormat="1" ht="12.75">
      <c r="A24" s="37">
        <v>55847</v>
      </c>
      <c r="B24" s="37" t="s">
        <v>240</v>
      </c>
      <c r="C24" s="37" t="s">
        <v>207</v>
      </c>
      <c r="D24" s="37">
        <v>1</v>
      </c>
      <c r="E24" s="37">
        <v>11</v>
      </c>
      <c r="F24" s="37">
        <v>57339271</v>
      </c>
      <c r="G24" s="37">
        <v>0</v>
      </c>
      <c r="H24" s="37" t="s">
        <v>271</v>
      </c>
      <c r="I24" s="37">
        <v>20050829</v>
      </c>
      <c r="J24" s="37" t="s">
        <v>332</v>
      </c>
      <c r="K24" s="37" t="s">
        <v>210</v>
      </c>
      <c r="L24" s="37" t="s">
        <v>273</v>
      </c>
      <c r="M24" s="37">
        <v>350</v>
      </c>
      <c r="N24" s="37">
        <v>3.2</v>
      </c>
      <c r="O24" s="37">
        <v>39.4</v>
      </c>
      <c r="P24" s="37">
        <v>75.5</v>
      </c>
      <c r="Q24" s="37">
        <v>2.5</v>
      </c>
      <c r="R24" s="37">
        <v>-0.0444</v>
      </c>
      <c r="S24" s="37">
        <v>-0.5399</v>
      </c>
      <c r="T24" s="37">
        <v>1600</v>
      </c>
      <c r="U24" s="37">
        <v>20</v>
      </c>
      <c r="V24" s="37">
        <v>99</v>
      </c>
      <c r="W24" s="37">
        <v>40</v>
      </c>
      <c r="X24" s="37">
        <v>110.1</v>
      </c>
      <c r="Y24" s="37">
        <v>30</v>
      </c>
      <c r="Z24" s="37">
        <v>68</v>
      </c>
      <c r="AA24" s="37">
        <v>2.04</v>
      </c>
      <c r="AB24" s="37">
        <v>7</v>
      </c>
      <c r="AC24" s="37" t="s">
        <v>213</v>
      </c>
      <c r="AD24" s="37">
        <v>2631</v>
      </c>
      <c r="AE24" s="37">
        <v>27.8</v>
      </c>
      <c r="AF24" s="37">
        <v>98</v>
      </c>
      <c r="AG24" s="37">
        <v>39.8</v>
      </c>
      <c r="AH24" s="37">
        <v>110.1</v>
      </c>
      <c r="AI24" s="37">
        <v>28.4</v>
      </c>
      <c r="AJ24" s="37">
        <v>68.4</v>
      </c>
      <c r="AK24" s="37">
        <v>3.68</v>
      </c>
      <c r="AL24" s="37">
        <v>2.9</v>
      </c>
      <c r="AM24" s="37" t="s">
        <v>213</v>
      </c>
      <c r="AN24" s="37" t="s">
        <v>214</v>
      </c>
      <c r="AO24" s="37">
        <v>423</v>
      </c>
      <c r="AP24" s="37">
        <v>237.1</v>
      </c>
      <c r="AQ24" s="37">
        <v>0.6</v>
      </c>
      <c r="AR24" s="37">
        <v>617.4</v>
      </c>
      <c r="AS24" s="37">
        <v>588.7</v>
      </c>
      <c r="AT24" s="37" t="s">
        <v>213</v>
      </c>
      <c r="AU24" s="37" t="s">
        <v>213</v>
      </c>
      <c r="AV24" s="37" t="s">
        <v>215</v>
      </c>
      <c r="AW24" s="37" t="s">
        <v>213</v>
      </c>
      <c r="AX24" s="37" t="s">
        <v>216</v>
      </c>
      <c r="AY24" s="37">
        <v>765</v>
      </c>
      <c r="AZ24" s="37">
        <v>309.4</v>
      </c>
      <c r="BA24" s="37">
        <v>1.2</v>
      </c>
      <c r="BB24" s="37">
        <v>639.8</v>
      </c>
      <c r="BC24" s="37">
        <v>642.3</v>
      </c>
      <c r="BD24" s="37" t="s">
        <v>213</v>
      </c>
      <c r="BE24" s="37" t="s">
        <v>213</v>
      </c>
      <c r="BF24" s="37" t="s">
        <v>215</v>
      </c>
      <c r="BG24" s="37" t="s">
        <v>213</v>
      </c>
      <c r="BH24" s="37" t="s">
        <v>216</v>
      </c>
      <c r="BI24" s="37">
        <v>47.2</v>
      </c>
      <c r="BJ24" s="37">
        <v>90.8</v>
      </c>
      <c r="BK24" s="37">
        <v>53</v>
      </c>
      <c r="BL24" s="37">
        <v>64</v>
      </c>
      <c r="BM24" s="37">
        <v>45.1</v>
      </c>
      <c r="BN24" s="37">
        <v>49.4</v>
      </c>
      <c r="BO24" s="37">
        <v>52.5</v>
      </c>
      <c r="BP24" s="37">
        <v>82.6</v>
      </c>
      <c r="BQ24" s="37">
        <v>57.2</v>
      </c>
      <c r="BR24" s="37">
        <v>58.7</v>
      </c>
      <c r="BS24" s="37">
        <v>41</v>
      </c>
      <c r="BT24" s="37">
        <v>133.3</v>
      </c>
      <c r="BU24" s="37" t="s">
        <v>217</v>
      </c>
      <c r="BV24" s="37" t="s">
        <v>217</v>
      </c>
      <c r="BW24" s="37">
        <v>64.57</v>
      </c>
      <c r="BX24" s="37">
        <v>64.57</v>
      </c>
      <c r="BY24" s="37">
        <v>75.5</v>
      </c>
      <c r="BZ24" s="37">
        <v>2.1</v>
      </c>
      <c r="CA24" s="37">
        <v>2.3</v>
      </c>
      <c r="CB24" s="37">
        <v>2.5</v>
      </c>
      <c r="CC24" s="37">
        <v>1.6</v>
      </c>
      <c r="CD24" s="37">
        <v>2</v>
      </c>
      <c r="CE24" s="37">
        <v>2.2</v>
      </c>
      <c r="CF24" s="37">
        <v>2.3</v>
      </c>
      <c r="CG24" s="37">
        <v>1.7</v>
      </c>
      <c r="CH24" s="37">
        <v>2.3</v>
      </c>
      <c r="CI24" s="37">
        <v>2.1</v>
      </c>
      <c r="CJ24" s="37">
        <v>4.1</v>
      </c>
      <c r="CK24" s="37">
        <v>1.9</v>
      </c>
      <c r="CL24" s="37" t="s">
        <v>288</v>
      </c>
      <c r="CM24" s="37" t="s">
        <v>218</v>
      </c>
      <c r="CN24" s="37">
        <v>2.26</v>
      </c>
      <c r="CO24" s="37">
        <v>2.1</v>
      </c>
      <c r="CP24" s="37">
        <v>2.5</v>
      </c>
      <c r="CQ24" s="37" t="s">
        <v>213</v>
      </c>
      <c r="CR24" s="37" t="s">
        <v>213</v>
      </c>
      <c r="CS24" s="37" t="s">
        <v>213</v>
      </c>
      <c r="CT24" s="37" t="s">
        <v>213</v>
      </c>
      <c r="CU24" s="37" t="s">
        <v>213</v>
      </c>
      <c r="CV24" s="37" t="s">
        <v>213</v>
      </c>
      <c r="CW24" s="37" t="s">
        <v>213</v>
      </c>
      <c r="CX24" s="37" t="s">
        <v>213</v>
      </c>
      <c r="CY24" s="37" t="s">
        <v>213</v>
      </c>
      <c r="CZ24" s="37" t="s">
        <v>213</v>
      </c>
      <c r="DA24" s="37" t="s">
        <v>213</v>
      </c>
      <c r="DB24" s="37" t="s">
        <v>213</v>
      </c>
      <c r="DC24" s="37" t="s">
        <v>219</v>
      </c>
      <c r="DD24" s="37" t="s">
        <v>219</v>
      </c>
      <c r="DE24" s="37" t="s">
        <v>213</v>
      </c>
      <c r="DF24" s="37">
        <v>39.4</v>
      </c>
      <c r="DG24" s="37">
        <v>15.93</v>
      </c>
      <c r="DH24" s="37">
        <v>16.65</v>
      </c>
      <c r="DI24" s="37">
        <v>17.04</v>
      </c>
      <c r="DJ24" s="37">
        <v>18</v>
      </c>
      <c r="DK24" s="37">
        <v>18.44</v>
      </c>
      <c r="DL24" s="37">
        <v>16.46</v>
      </c>
      <c r="DM24" s="37">
        <v>16.3</v>
      </c>
      <c r="DN24" s="37">
        <v>18.54</v>
      </c>
      <c r="DO24" s="37">
        <v>18.68</v>
      </c>
      <c r="DP24" s="37">
        <v>19.01</v>
      </c>
      <c r="DQ24" s="37">
        <v>0</v>
      </c>
      <c r="DR24" s="37">
        <v>0.6</v>
      </c>
      <c r="DS24" s="37">
        <v>1.2</v>
      </c>
      <c r="DT24" s="37">
        <v>2.7</v>
      </c>
      <c r="DU24" s="37">
        <v>3.2</v>
      </c>
      <c r="DV24" s="37">
        <v>3.4</v>
      </c>
      <c r="DW24" s="37">
        <v>3.8</v>
      </c>
      <c r="DX24" s="37">
        <v>4.2</v>
      </c>
      <c r="DY24" s="37">
        <v>4.6</v>
      </c>
      <c r="DZ24" s="37">
        <v>5.1</v>
      </c>
      <c r="EA24" s="37">
        <v>10.5</v>
      </c>
      <c r="EB24" s="37">
        <v>9.9</v>
      </c>
      <c r="EC24" s="37">
        <v>9.2</v>
      </c>
      <c r="ED24" s="37">
        <v>8.7</v>
      </c>
      <c r="EE24" s="37">
        <v>7.3</v>
      </c>
      <c r="EF24" s="37">
        <v>5.7</v>
      </c>
      <c r="EG24" s="37">
        <v>5.2</v>
      </c>
      <c r="EH24" s="37">
        <v>3.4</v>
      </c>
      <c r="EI24" s="37">
        <v>3.3</v>
      </c>
      <c r="EJ24" s="37">
        <v>3</v>
      </c>
      <c r="EK24" s="37">
        <v>2.6</v>
      </c>
      <c r="EL24" s="37">
        <v>2.73</v>
      </c>
      <c r="EM24" s="37">
        <v>3</v>
      </c>
      <c r="EN24" s="37">
        <v>3.5</v>
      </c>
      <c r="EO24" s="37">
        <v>3.7</v>
      </c>
      <c r="EP24" s="37">
        <v>4</v>
      </c>
      <c r="EQ24" s="37">
        <v>3.7</v>
      </c>
      <c r="ER24" s="37">
        <v>3.83</v>
      </c>
      <c r="ES24" s="37">
        <v>4.1</v>
      </c>
      <c r="ET24" s="37">
        <v>4.5</v>
      </c>
      <c r="EU24" s="37">
        <v>0</v>
      </c>
      <c r="EV24" s="37">
        <v>1</v>
      </c>
      <c r="EW24" s="37">
        <v>2</v>
      </c>
      <c r="EX24" s="37">
        <v>2</v>
      </c>
      <c r="EY24" s="37">
        <v>3</v>
      </c>
      <c r="EZ24" s="37">
        <v>3</v>
      </c>
      <c r="FA24" s="37">
        <v>4</v>
      </c>
      <c r="FB24" s="37">
        <v>5</v>
      </c>
      <c r="FC24" s="37">
        <v>5</v>
      </c>
      <c r="FD24" s="37">
        <v>7</v>
      </c>
      <c r="FE24" s="37">
        <v>1</v>
      </c>
      <c r="FF24" s="37">
        <v>25</v>
      </c>
      <c r="FG24" s="37">
        <v>41</v>
      </c>
      <c r="FH24" s="37">
        <v>56</v>
      </c>
      <c r="FI24" s="37">
        <v>67</v>
      </c>
      <c r="FJ24" s="37">
        <v>103</v>
      </c>
      <c r="FK24" s="37">
        <v>135</v>
      </c>
      <c r="FL24" s="37">
        <v>159</v>
      </c>
      <c r="FM24" s="37">
        <v>194</v>
      </c>
      <c r="FN24" s="37">
        <v>263</v>
      </c>
      <c r="FO24" s="37">
        <v>1</v>
      </c>
      <c r="FP24" s="37">
        <v>1</v>
      </c>
      <c r="FQ24" s="37">
        <v>1</v>
      </c>
      <c r="FR24" s="37">
        <v>1</v>
      </c>
      <c r="FS24" s="37">
        <v>4</v>
      </c>
      <c r="FT24" s="37">
        <v>0</v>
      </c>
      <c r="FU24" s="37">
        <v>0</v>
      </c>
      <c r="FV24" s="37">
        <v>1</v>
      </c>
      <c r="FW24" s="37">
        <v>1</v>
      </c>
      <c r="FX24" s="37">
        <v>2</v>
      </c>
      <c r="FY24" s="37">
        <v>1</v>
      </c>
      <c r="FZ24" s="37">
        <v>1</v>
      </c>
      <c r="GA24" s="37">
        <v>1</v>
      </c>
      <c r="GB24" s="37">
        <v>1</v>
      </c>
      <c r="GC24" s="37">
        <v>1</v>
      </c>
      <c r="GD24" s="37">
        <v>1</v>
      </c>
      <c r="GE24" s="37">
        <v>2</v>
      </c>
      <c r="GF24" s="37">
        <v>1</v>
      </c>
      <c r="GG24" s="37">
        <v>2</v>
      </c>
      <c r="GH24" s="37">
        <v>3</v>
      </c>
      <c r="GI24" s="37">
        <v>1</v>
      </c>
      <c r="GJ24" s="37">
        <v>2</v>
      </c>
      <c r="GK24" s="37">
        <v>2</v>
      </c>
      <c r="GL24" s="37">
        <v>2</v>
      </c>
      <c r="GM24" s="37">
        <v>2</v>
      </c>
      <c r="GN24" s="37">
        <v>4</v>
      </c>
      <c r="GO24" s="37">
        <v>4</v>
      </c>
      <c r="GP24" s="37">
        <v>7</v>
      </c>
      <c r="GQ24" s="37">
        <v>8</v>
      </c>
      <c r="GR24" s="37">
        <v>8</v>
      </c>
      <c r="GS24" s="37" t="s">
        <v>315</v>
      </c>
      <c r="GT24" s="37" t="s">
        <v>247</v>
      </c>
      <c r="GU24" s="37" t="s">
        <v>225</v>
      </c>
      <c r="GV24" s="37" t="s">
        <v>277</v>
      </c>
      <c r="GW24" s="37" t="s">
        <v>218</v>
      </c>
      <c r="GX24" s="37" t="s">
        <v>218</v>
      </c>
    </row>
    <row r="25" spans="1:206" s="37" customFormat="1" ht="12.75">
      <c r="A25" s="37">
        <v>56972</v>
      </c>
      <c r="B25" s="37" t="s">
        <v>240</v>
      </c>
      <c r="C25" s="37" t="s">
        <v>270</v>
      </c>
      <c r="D25" s="37">
        <v>1</v>
      </c>
      <c r="E25" s="37">
        <v>12</v>
      </c>
      <c r="F25" s="37">
        <v>57339271</v>
      </c>
      <c r="G25" s="37">
        <v>0</v>
      </c>
      <c r="H25" s="37" t="s">
        <v>271</v>
      </c>
      <c r="I25" s="37">
        <v>20050915</v>
      </c>
      <c r="J25" s="37" t="s">
        <v>334</v>
      </c>
      <c r="K25" s="37">
        <v>20061123</v>
      </c>
      <c r="L25" s="37" t="s">
        <v>273</v>
      </c>
      <c r="M25" s="37">
        <v>350</v>
      </c>
      <c r="N25" s="37">
        <v>3.57</v>
      </c>
      <c r="O25" s="37">
        <v>43.1</v>
      </c>
      <c r="P25" s="37">
        <v>90.4</v>
      </c>
      <c r="Q25" s="37">
        <v>1.9</v>
      </c>
      <c r="R25" s="37">
        <v>0.0556</v>
      </c>
      <c r="S25" s="37">
        <v>-0.2941</v>
      </c>
      <c r="T25" s="37">
        <v>1600</v>
      </c>
      <c r="U25" s="37">
        <v>20</v>
      </c>
      <c r="V25" s="37">
        <v>99</v>
      </c>
      <c r="W25" s="37">
        <v>40</v>
      </c>
      <c r="X25" s="37">
        <v>110</v>
      </c>
      <c r="Y25" s="37">
        <v>30</v>
      </c>
      <c r="Z25" s="37">
        <v>68</v>
      </c>
      <c r="AA25" s="37">
        <v>1.95</v>
      </c>
      <c r="AB25" s="37">
        <v>7</v>
      </c>
      <c r="AC25" s="37">
        <v>101.1</v>
      </c>
      <c r="AD25" s="37">
        <v>2606</v>
      </c>
      <c r="AE25" s="37">
        <v>29.2</v>
      </c>
      <c r="AF25" s="37">
        <v>98</v>
      </c>
      <c r="AG25" s="37">
        <v>39.8</v>
      </c>
      <c r="AH25" s="37">
        <v>110.2</v>
      </c>
      <c r="AI25" s="37">
        <v>28.1</v>
      </c>
      <c r="AJ25" s="37">
        <v>68.4</v>
      </c>
      <c r="AK25" s="37">
        <v>3.6</v>
      </c>
      <c r="AL25" s="37">
        <v>2.8</v>
      </c>
      <c r="AM25" s="37">
        <v>101.2</v>
      </c>
      <c r="AN25" s="37" t="s">
        <v>214</v>
      </c>
      <c r="AO25" s="37">
        <v>442</v>
      </c>
      <c r="AP25" s="37">
        <v>203.9</v>
      </c>
      <c r="AQ25" s="37">
        <v>0.5</v>
      </c>
      <c r="AR25" s="37">
        <v>673.9</v>
      </c>
      <c r="AS25" s="37">
        <v>638.2</v>
      </c>
      <c r="AT25" s="37">
        <v>514.7</v>
      </c>
      <c r="AU25" s="37">
        <v>71.7</v>
      </c>
      <c r="AV25" s="37">
        <v>89.8</v>
      </c>
      <c r="AW25" s="37">
        <v>323.9</v>
      </c>
      <c r="AX25" s="37" t="s">
        <v>216</v>
      </c>
      <c r="AY25" s="37">
        <v>779</v>
      </c>
      <c r="AZ25" s="37">
        <v>311</v>
      </c>
      <c r="BA25" s="37">
        <v>1.2</v>
      </c>
      <c r="BB25" s="37">
        <v>640.3</v>
      </c>
      <c r="BC25" s="37">
        <v>646.2</v>
      </c>
      <c r="BD25" s="37">
        <v>462</v>
      </c>
      <c r="BE25" s="37">
        <v>90.8</v>
      </c>
      <c r="BF25" s="37">
        <v>139.8</v>
      </c>
      <c r="BG25" s="37">
        <v>391.5</v>
      </c>
      <c r="BH25" s="37" t="s">
        <v>216</v>
      </c>
      <c r="BI25" s="37">
        <v>87.1</v>
      </c>
      <c r="BJ25" s="37">
        <v>106.6</v>
      </c>
      <c r="BK25" s="37">
        <v>54.3</v>
      </c>
      <c r="BL25" s="37">
        <v>85.9</v>
      </c>
      <c r="BM25" s="37">
        <v>99.6</v>
      </c>
      <c r="BN25" s="37">
        <v>91.3</v>
      </c>
      <c r="BO25" s="37">
        <v>130.6</v>
      </c>
      <c r="BP25" s="37">
        <v>90.7</v>
      </c>
      <c r="BQ25" s="37">
        <v>90.8</v>
      </c>
      <c r="BR25" s="37">
        <v>94.9</v>
      </c>
      <c r="BS25" s="37">
        <v>93.2</v>
      </c>
      <c r="BT25" s="37">
        <v>102.3</v>
      </c>
      <c r="BU25" s="37" t="s">
        <v>217</v>
      </c>
      <c r="BV25" s="37" t="s">
        <v>217</v>
      </c>
      <c r="BW25" s="37">
        <v>93.94</v>
      </c>
      <c r="BX25" s="37">
        <v>93.94</v>
      </c>
      <c r="BY25" s="37">
        <v>90.4</v>
      </c>
      <c r="BZ25" s="37">
        <v>2</v>
      </c>
      <c r="CA25" s="37">
        <v>2.4</v>
      </c>
      <c r="CB25" s="37">
        <v>1.6</v>
      </c>
      <c r="CC25" s="37">
        <v>1.7</v>
      </c>
      <c r="CD25" s="37">
        <v>1.8</v>
      </c>
      <c r="CE25" s="37">
        <v>2.3</v>
      </c>
      <c r="CF25" s="37">
        <v>1.6</v>
      </c>
      <c r="CG25" s="37">
        <v>2.1</v>
      </c>
      <c r="CH25" s="37">
        <v>1.7</v>
      </c>
      <c r="CI25" s="37">
        <v>3.5</v>
      </c>
      <c r="CJ25" s="37">
        <v>2.9</v>
      </c>
      <c r="CK25" s="37">
        <v>1.8</v>
      </c>
      <c r="CL25" s="37" t="s">
        <v>288</v>
      </c>
      <c r="CM25" s="37" t="s">
        <v>218</v>
      </c>
      <c r="CN25" s="37">
        <v>2.12</v>
      </c>
      <c r="CO25" s="37">
        <v>2.02</v>
      </c>
      <c r="CP25" s="37">
        <v>1.9</v>
      </c>
      <c r="CQ25" s="37" t="s">
        <v>213</v>
      </c>
      <c r="CR25" s="37" t="s">
        <v>213</v>
      </c>
      <c r="CS25" s="37" t="s">
        <v>213</v>
      </c>
      <c r="CT25" s="37" t="s">
        <v>213</v>
      </c>
      <c r="CU25" s="37" t="s">
        <v>213</v>
      </c>
      <c r="CV25" s="37" t="s">
        <v>213</v>
      </c>
      <c r="CW25" s="37" t="s">
        <v>213</v>
      </c>
      <c r="CX25" s="37" t="s">
        <v>213</v>
      </c>
      <c r="CY25" s="37" t="s">
        <v>213</v>
      </c>
      <c r="CZ25" s="37" t="s">
        <v>213</v>
      </c>
      <c r="DA25" s="37" t="s">
        <v>213</v>
      </c>
      <c r="DB25" s="37" t="s">
        <v>213</v>
      </c>
      <c r="DC25" s="37" t="s">
        <v>219</v>
      </c>
      <c r="DD25" s="37" t="s">
        <v>219</v>
      </c>
      <c r="DE25" s="37" t="s">
        <v>213</v>
      </c>
      <c r="DF25" s="37">
        <v>43.1</v>
      </c>
      <c r="DG25" s="37">
        <v>14.83</v>
      </c>
      <c r="DH25" s="37">
        <v>16.62</v>
      </c>
      <c r="DI25" s="37">
        <v>16.57</v>
      </c>
      <c r="DJ25" s="37">
        <v>16.26</v>
      </c>
      <c r="DK25" s="37">
        <v>17.86</v>
      </c>
      <c r="DL25" s="37">
        <v>18.03</v>
      </c>
      <c r="DM25" s="37">
        <v>18.47</v>
      </c>
      <c r="DN25" s="37">
        <v>18.92</v>
      </c>
      <c r="DO25" s="37">
        <v>19.61</v>
      </c>
      <c r="DP25" s="37">
        <v>20.18</v>
      </c>
      <c r="DQ25" s="37">
        <v>0.1</v>
      </c>
      <c r="DR25" s="37">
        <v>1.6</v>
      </c>
      <c r="DS25" s="37">
        <v>2.5</v>
      </c>
      <c r="DT25" s="37">
        <v>3</v>
      </c>
      <c r="DU25" s="37">
        <v>3.2</v>
      </c>
      <c r="DV25" s="37">
        <v>3.4</v>
      </c>
      <c r="DW25" s="37">
        <v>3.9</v>
      </c>
      <c r="DX25" s="37">
        <v>4.3</v>
      </c>
      <c r="DY25" s="37">
        <v>4.8</v>
      </c>
      <c r="DZ25" s="37">
        <v>5.4</v>
      </c>
      <c r="EA25" s="37">
        <v>7.2</v>
      </c>
      <c r="EB25" s="37">
        <v>6.3</v>
      </c>
      <c r="EC25" s="37">
        <v>5.2</v>
      </c>
      <c r="ED25" s="37">
        <v>4.58</v>
      </c>
      <c r="EE25" s="37">
        <v>4.2</v>
      </c>
      <c r="EF25" s="37">
        <v>3.4</v>
      </c>
      <c r="EG25" s="37">
        <v>2.9</v>
      </c>
      <c r="EH25" s="37">
        <v>2.2</v>
      </c>
      <c r="EI25" s="37">
        <v>1.9</v>
      </c>
      <c r="EJ25" s="37">
        <v>1.5</v>
      </c>
      <c r="EK25" s="37">
        <v>1.4</v>
      </c>
      <c r="EL25" s="37">
        <v>1.6</v>
      </c>
      <c r="EM25" s="37">
        <v>2.2</v>
      </c>
      <c r="EN25" s="37">
        <v>2.4</v>
      </c>
      <c r="EO25" s="37">
        <v>2.4</v>
      </c>
      <c r="EP25" s="37">
        <v>2.5</v>
      </c>
      <c r="EQ25" s="37">
        <v>3</v>
      </c>
      <c r="ER25" s="37">
        <v>2.6</v>
      </c>
      <c r="ES25" s="37">
        <v>3.2</v>
      </c>
      <c r="ET25" s="37">
        <v>3.4</v>
      </c>
      <c r="EU25" s="37">
        <v>0</v>
      </c>
      <c r="EV25" s="37">
        <v>2</v>
      </c>
      <c r="EW25" s="37">
        <v>2</v>
      </c>
      <c r="EX25" s="37">
        <v>2</v>
      </c>
      <c r="EY25" s="37">
        <v>2</v>
      </c>
      <c r="EZ25" s="37">
        <v>3</v>
      </c>
      <c r="FA25" s="37">
        <v>4</v>
      </c>
      <c r="FB25" s="37">
        <v>5</v>
      </c>
      <c r="FC25" s="37">
        <v>7</v>
      </c>
      <c r="FD25" s="37">
        <v>7</v>
      </c>
      <c r="FE25" s="37">
        <v>1</v>
      </c>
      <c r="FF25" s="37">
        <v>30</v>
      </c>
      <c r="FG25" s="37">
        <v>44</v>
      </c>
      <c r="FH25" s="37">
        <v>51</v>
      </c>
      <c r="FI25" s="37">
        <v>55</v>
      </c>
      <c r="FJ25" s="37">
        <v>80</v>
      </c>
      <c r="FK25" s="37">
        <v>121</v>
      </c>
      <c r="FL25" s="37">
        <v>171</v>
      </c>
      <c r="FM25" s="37">
        <v>212</v>
      </c>
      <c r="FN25" s="37">
        <v>248</v>
      </c>
      <c r="FO25" s="37">
        <v>0</v>
      </c>
      <c r="FP25" s="37">
        <v>2</v>
      </c>
      <c r="FQ25" s="37">
        <v>0</v>
      </c>
      <c r="FR25" s="37">
        <v>0</v>
      </c>
      <c r="FS25" s="37">
        <v>0</v>
      </c>
      <c r="FT25" s="37">
        <v>2</v>
      </c>
      <c r="FU25" s="37">
        <v>0</v>
      </c>
      <c r="FV25" s="37">
        <v>0</v>
      </c>
      <c r="FW25" s="37">
        <v>0</v>
      </c>
      <c r="FX25" s="37">
        <v>4</v>
      </c>
      <c r="FY25" s="37">
        <v>2</v>
      </c>
      <c r="FZ25" s="37">
        <v>1</v>
      </c>
      <c r="GA25" s="37">
        <v>0</v>
      </c>
      <c r="GB25" s="37">
        <v>0</v>
      </c>
      <c r="GC25" s="37">
        <v>0</v>
      </c>
      <c r="GD25" s="37">
        <v>1</v>
      </c>
      <c r="GE25" s="37">
        <v>1</v>
      </c>
      <c r="GF25" s="37">
        <v>2</v>
      </c>
      <c r="GG25" s="37">
        <v>3</v>
      </c>
      <c r="GH25" s="37">
        <v>2</v>
      </c>
      <c r="GI25" s="37">
        <v>0</v>
      </c>
      <c r="GJ25" s="37">
        <v>1</v>
      </c>
      <c r="GK25" s="37">
        <v>0</v>
      </c>
      <c r="GL25" s="37">
        <v>0</v>
      </c>
      <c r="GM25" s="37">
        <v>0</v>
      </c>
      <c r="GN25" s="37">
        <v>2</v>
      </c>
      <c r="GO25" s="37">
        <v>2</v>
      </c>
      <c r="GP25" s="37">
        <v>2</v>
      </c>
      <c r="GQ25" s="37">
        <v>4</v>
      </c>
      <c r="GR25" s="37">
        <v>4</v>
      </c>
      <c r="GS25" s="37" t="s">
        <v>274</v>
      </c>
      <c r="GT25" s="37">
        <v>64</v>
      </c>
      <c r="GU25" s="37" t="s">
        <v>310</v>
      </c>
      <c r="GV25" s="37" t="s">
        <v>225</v>
      </c>
      <c r="GW25" s="37" t="s">
        <v>277</v>
      </c>
      <c r="GX25" s="37" t="s">
        <v>218</v>
      </c>
    </row>
    <row r="26" spans="1:206" s="37" customFormat="1" ht="12.75">
      <c r="A26" s="37">
        <v>57939</v>
      </c>
      <c r="B26" s="37" t="s">
        <v>240</v>
      </c>
      <c r="C26" s="37" t="s">
        <v>270</v>
      </c>
      <c r="D26" s="37">
        <v>1</v>
      </c>
      <c r="E26" s="37">
        <v>23</v>
      </c>
      <c r="F26" s="37">
        <v>57339269</v>
      </c>
      <c r="G26" s="37">
        <v>3267</v>
      </c>
      <c r="H26" s="37" t="s">
        <v>319</v>
      </c>
      <c r="I26" s="37">
        <v>20061113</v>
      </c>
      <c r="J26" s="37" t="s">
        <v>375</v>
      </c>
      <c r="K26" s="37">
        <v>20071113</v>
      </c>
      <c r="L26" s="37" t="s">
        <v>273</v>
      </c>
      <c r="M26" s="37">
        <v>350</v>
      </c>
      <c r="N26" s="37">
        <v>3.73</v>
      </c>
      <c r="O26" s="37">
        <v>43.1</v>
      </c>
      <c r="P26" s="37">
        <v>102.7</v>
      </c>
      <c r="Q26" s="37">
        <v>1.3</v>
      </c>
      <c r="R26" s="37">
        <v>0.0556</v>
      </c>
      <c r="S26" s="37">
        <v>0.5098</v>
      </c>
      <c r="T26" s="37">
        <v>1600</v>
      </c>
      <c r="U26" s="37">
        <v>20</v>
      </c>
      <c r="V26" s="37">
        <v>99</v>
      </c>
      <c r="W26" s="37">
        <v>39.9</v>
      </c>
      <c r="X26" s="37">
        <v>110</v>
      </c>
      <c r="Y26" s="37">
        <v>30</v>
      </c>
      <c r="Z26" s="37">
        <v>68</v>
      </c>
      <c r="AA26" s="37">
        <v>2.05</v>
      </c>
      <c r="AB26" s="37">
        <v>7</v>
      </c>
      <c r="AC26" s="37">
        <v>100.3</v>
      </c>
      <c r="AD26" s="37">
        <v>2612</v>
      </c>
      <c r="AE26" s="37">
        <v>26.1</v>
      </c>
      <c r="AF26" s="37">
        <v>98.9</v>
      </c>
      <c r="AG26" s="37">
        <v>40.1</v>
      </c>
      <c r="AH26" s="37">
        <v>109.9</v>
      </c>
      <c r="AI26" s="37">
        <v>31.6</v>
      </c>
      <c r="AJ26" s="37">
        <v>68</v>
      </c>
      <c r="AK26" s="37">
        <v>3.77</v>
      </c>
      <c r="AL26" s="37">
        <v>3.8</v>
      </c>
      <c r="AM26" s="37">
        <v>100.4</v>
      </c>
      <c r="AN26" s="37">
        <v>32139</v>
      </c>
      <c r="AO26" s="37">
        <v>438</v>
      </c>
      <c r="AP26" s="37">
        <v>212.2</v>
      </c>
      <c r="AQ26" s="37">
        <v>0.4</v>
      </c>
      <c r="AR26" s="37">
        <v>687</v>
      </c>
      <c r="AS26" s="37">
        <v>618.5</v>
      </c>
      <c r="AT26" s="37">
        <v>503.4</v>
      </c>
      <c r="AU26" s="37">
        <v>89</v>
      </c>
      <c r="AV26" s="37">
        <v>88.6</v>
      </c>
      <c r="AW26" s="37">
        <v>314.2</v>
      </c>
      <c r="AX26" s="37">
        <v>69.8</v>
      </c>
      <c r="AY26" s="37">
        <v>816</v>
      </c>
      <c r="AZ26" s="37">
        <v>302.6</v>
      </c>
      <c r="BA26" s="37">
        <v>0.9</v>
      </c>
      <c r="BB26" s="37">
        <v>692</v>
      </c>
      <c r="BC26" s="37">
        <v>610.2</v>
      </c>
      <c r="BD26" s="37">
        <v>531.1</v>
      </c>
      <c r="BE26" s="37">
        <v>88.2</v>
      </c>
      <c r="BF26" s="37">
        <v>32.4</v>
      </c>
      <c r="BG26" s="37">
        <v>394.1</v>
      </c>
      <c r="BH26" s="37">
        <v>52.7</v>
      </c>
      <c r="BI26" s="37">
        <v>89.1</v>
      </c>
      <c r="BJ26" s="37">
        <v>112.1</v>
      </c>
      <c r="BK26" s="37">
        <v>81.3</v>
      </c>
      <c r="BL26" s="37">
        <v>155.5</v>
      </c>
      <c r="BM26" s="37">
        <v>147.8</v>
      </c>
      <c r="BN26" s="37">
        <v>127.7</v>
      </c>
      <c r="BO26" s="37">
        <v>85.9</v>
      </c>
      <c r="BP26" s="37">
        <v>91.6</v>
      </c>
      <c r="BQ26" s="37">
        <v>88.4</v>
      </c>
      <c r="BR26" s="37">
        <v>136.3</v>
      </c>
      <c r="BS26" s="37">
        <v>123.9</v>
      </c>
      <c r="BT26" s="37">
        <v>109.6</v>
      </c>
      <c r="BU26" s="37" t="s">
        <v>217</v>
      </c>
      <c r="BV26" s="37" t="s">
        <v>217</v>
      </c>
      <c r="BW26" s="37">
        <v>112.43</v>
      </c>
      <c r="BX26" s="37">
        <v>112.43</v>
      </c>
      <c r="BY26" s="37">
        <v>102.7</v>
      </c>
      <c r="BZ26" s="37">
        <v>1.2</v>
      </c>
      <c r="CA26" s="37">
        <v>1.3</v>
      </c>
      <c r="CB26" s="37">
        <v>1</v>
      </c>
      <c r="CC26" s="37">
        <v>1.8</v>
      </c>
      <c r="CD26" s="37">
        <v>1.3</v>
      </c>
      <c r="CE26" s="37">
        <v>2.1</v>
      </c>
      <c r="CF26" s="37">
        <v>1.5</v>
      </c>
      <c r="CG26" s="37">
        <v>2</v>
      </c>
      <c r="CH26" s="37">
        <v>1.7</v>
      </c>
      <c r="CI26" s="37">
        <v>1.8</v>
      </c>
      <c r="CJ26" s="37">
        <v>2.1</v>
      </c>
      <c r="CK26" s="37">
        <v>1.5</v>
      </c>
      <c r="CL26" s="37" t="s">
        <v>218</v>
      </c>
      <c r="CM26" s="37" t="s">
        <v>218</v>
      </c>
      <c r="CN26" s="37">
        <v>1.61</v>
      </c>
      <c r="CO26" s="37">
        <v>1.61</v>
      </c>
      <c r="CP26" s="37">
        <v>1.3</v>
      </c>
      <c r="CQ26" s="37">
        <v>39.3</v>
      </c>
      <c r="CR26" s="37">
        <v>43</v>
      </c>
      <c r="CS26" s="37">
        <v>31.3</v>
      </c>
      <c r="CT26" s="37">
        <v>28</v>
      </c>
      <c r="CU26" s="37">
        <v>29.7</v>
      </c>
      <c r="CV26" s="37">
        <v>45.3</v>
      </c>
      <c r="CW26" s="37">
        <v>39</v>
      </c>
      <c r="CX26" s="37">
        <v>44.7</v>
      </c>
      <c r="CY26" s="37">
        <v>55.3</v>
      </c>
      <c r="CZ26" s="37">
        <v>44.7</v>
      </c>
      <c r="DA26" s="37">
        <v>57.3</v>
      </c>
      <c r="DB26" s="37">
        <v>43.7</v>
      </c>
      <c r="DC26" s="37" t="s">
        <v>219</v>
      </c>
      <c r="DD26" s="37">
        <v>4</v>
      </c>
      <c r="DE26" s="37">
        <v>41.8</v>
      </c>
      <c r="DF26" s="37">
        <v>43.1</v>
      </c>
      <c r="DG26" s="37">
        <v>14.8</v>
      </c>
      <c r="DH26" s="37">
        <v>16.58</v>
      </c>
      <c r="DI26" s="37">
        <v>17.34</v>
      </c>
      <c r="DJ26" s="37">
        <v>18</v>
      </c>
      <c r="DK26" s="37">
        <v>18.1</v>
      </c>
      <c r="DL26" s="37">
        <v>17.72</v>
      </c>
      <c r="DM26" s="37">
        <v>18.42</v>
      </c>
      <c r="DN26" s="37">
        <v>19.35</v>
      </c>
      <c r="DO26" s="37">
        <v>20.54</v>
      </c>
      <c r="DP26" s="37">
        <v>21.64</v>
      </c>
      <c r="DQ26" s="37">
        <v>0.2</v>
      </c>
      <c r="DR26" s="37">
        <v>1.5</v>
      </c>
      <c r="DS26" s="37">
        <v>2.4</v>
      </c>
      <c r="DT26" s="37">
        <v>3.1</v>
      </c>
      <c r="DU26" s="37">
        <v>3.2</v>
      </c>
      <c r="DV26" s="37">
        <v>3.5</v>
      </c>
      <c r="DW26" s="37">
        <v>4.1</v>
      </c>
      <c r="DX26" s="37">
        <v>4.7</v>
      </c>
      <c r="DY26" s="37">
        <v>5.2</v>
      </c>
      <c r="DZ26" s="37">
        <v>5.9</v>
      </c>
      <c r="EA26" s="37">
        <v>7.6</v>
      </c>
      <c r="EB26" s="37">
        <v>6.9</v>
      </c>
      <c r="EC26" s="37">
        <v>6.9</v>
      </c>
      <c r="ED26" s="37">
        <v>6</v>
      </c>
      <c r="EE26" s="37">
        <v>4</v>
      </c>
      <c r="EF26" s="37">
        <v>3.3</v>
      </c>
      <c r="EG26" s="37">
        <v>5</v>
      </c>
      <c r="EH26" s="37">
        <v>4.4</v>
      </c>
      <c r="EI26" s="37">
        <v>1.9</v>
      </c>
      <c r="EJ26" s="37">
        <v>1.6</v>
      </c>
      <c r="EK26" s="37">
        <v>1.6</v>
      </c>
      <c r="EL26" s="37">
        <v>1.8</v>
      </c>
      <c r="EM26" s="37">
        <v>2</v>
      </c>
      <c r="EN26" s="37">
        <v>2.1</v>
      </c>
      <c r="EO26" s="37">
        <v>2.3</v>
      </c>
      <c r="EP26" s="37">
        <v>2.2</v>
      </c>
      <c r="EQ26" s="37">
        <v>2.6</v>
      </c>
      <c r="ER26" s="37">
        <v>3.9</v>
      </c>
      <c r="ES26" s="37">
        <v>2.7</v>
      </c>
      <c r="ET26" s="37">
        <v>3.2</v>
      </c>
      <c r="EU26" s="37">
        <v>0</v>
      </c>
      <c r="EV26" s="37">
        <v>2</v>
      </c>
      <c r="EW26" s="37">
        <v>2</v>
      </c>
      <c r="EX26" s="37">
        <v>3</v>
      </c>
      <c r="EY26" s="37">
        <v>3</v>
      </c>
      <c r="EZ26" s="37">
        <v>3</v>
      </c>
      <c r="FA26" s="37">
        <v>4</v>
      </c>
      <c r="FB26" s="37">
        <v>5</v>
      </c>
      <c r="FC26" s="37">
        <v>6</v>
      </c>
      <c r="FD26" s="37">
        <v>6</v>
      </c>
      <c r="FE26" s="37">
        <v>1</v>
      </c>
      <c r="FF26" s="37">
        <v>29</v>
      </c>
      <c r="FG26" s="37">
        <v>42</v>
      </c>
      <c r="FH26" s="37">
        <v>49</v>
      </c>
      <c r="FI26" s="37">
        <v>51</v>
      </c>
      <c r="FJ26" s="37">
        <v>73</v>
      </c>
      <c r="FK26" s="37">
        <v>101</v>
      </c>
      <c r="FL26" s="37">
        <v>149</v>
      </c>
      <c r="FM26" s="37">
        <v>190</v>
      </c>
      <c r="FN26" s="37">
        <v>237</v>
      </c>
      <c r="FO26" s="37">
        <v>0</v>
      </c>
      <c r="FP26" s="37">
        <v>0</v>
      </c>
      <c r="FQ26" s="37">
        <v>0</v>
      </c>
      <c r="FR26" s="37">
        <v>0</v>
      </c>
      <c r="FS26" s="37">
        <v>0</v>
      </c>
      <c r="FT26" s="37">
        <v>0</v>
      </c>
      <c r="FU26" s="37">
        <v>0</v>
      </c>
      <c r="FV26" s="37">
        <v>0</v>
      </c>
      <c r="FW26" s="37">
        <v>1</v>
      </c>
      <c r="FX26" s="37">
        <v>4</v>
      </c>
      <c r="FY26" s="37">
        <v>0</v>
      </c>
      <c r="FZ26" s="37">
        <v>1</v>
      </c>
      <c r="GA26" s="37">
        <v>2</v>
      </c>
      <c r="GB26" s="37">
        <v>0</v>
      </c>
      <c r="GC26" s="37">
        <v>2</v>
      </c>
      <c r="GD26" s="37">
        <v>1</v>
      </c>
      <c r="GE26" s="37">
        <v>1</v>
      </c>
      <c r="GF26" s="37">
        <v>2</v>
      </c>
      <c r="GG26" s="37">
        <v>1</v>
      </c>
      <c r="GH26" s="37">
        <v>3</v>
      </c>
      <c r="GI26" s="37">
        <v>2</v>
      </c>
      <c r="GJ26" s="37">
        <v>1</v>
      </c>
      <c r="GK26" s="37">
        <v>1</v>
      </c>
      <c r="GL26" s="37">
        <v>0</v>
      </c>
      <c r="GM26" s="37">
        <v>1</v>
      </c>
      <c r="GN26" s="37">
        <v>4</v>
      </c>
      <c r="GO26" s="37">
        <v>0</v>
      </c>
      <c r="GP26" s="37">
        <v>4</v>
      </c>
      <c r="GQ26" s="37">
        <v>4</v>
      </c>
      <c r="GR26" s="37">
        <v>3</v>
      </c>
      <c r="GS26" s="37" t="s">
        <v>376</v>
      </c>
      <c r="GT26" s="37" t="s">
        <v>377</v>
      </c>
      <c r="GU26" s="37" t="s">
        <v>218</v>
      </c>
      <c r="GV26" s="37" t="s">
        <v>218</v>
      </c>
      <c r="GW26" s="37" t="s">
        <v>218</v>
      </c>
      <c r="GX26" s="37" t="s">
        <v>218</v>
      </c>
    </row>
    <row r="27" spans="1:206" s="37" customFormat="1" ht="12.75">
      <c r="A27" s="37">
        <v>62505</v>
      </c>
      <c r="B27" s="37" t="s">
        <v>240</v>
      </c>
      <c r="C27" s="37">
        <v>831</v>
      </c>
      <c r="D27" s="37">
        <v>1</v>
      </c>
      <c r="E27" s="37">
        <v>31</v>
      </c>
      <c r="F27" s="37">
        <v>46562858</v>
      </c>
      <c r="G27" s="37">
        <v>1050</v>
      </c>
      <c r="H27" s="37" t="s">
        <v>319</v>
      </c>
      <c r="I27" s="37">
        <v>20071219</v>
      </c>
      <c r="J27" s="37" t="s">
        <v>375</v>
      </c>
      <c r="K27" s="37">
        <v>20090619</v>
      </c>
      <c r="L27" s="37" t="s">
        <v>273</v>
      </c>
      <c r="M27" s="37">
        <v>350</v>
      </c>
      <c r="N27" s="37">
        <v>3.4</v>
      </c>
      <c r="O27" s="37">
        <v>39.8</v>
      </c>
      <c r="P27" s="37">
        <v>98</v>
      </c>
      <c r="Q27" s="37">
        <v>1.3</v>
      </c>
      <c r="R27" s="37">
        <v>-0.54</v>
      </c>
      <c r="S27" s="37">
        <v>0.0541</v>
      </c>
      <c r="T27" s="37">
        <v>1600</v>
      </c>
      <c r="U27" s="37">
        <v>20</v>
      </c>
      <c r="V27" s="37">
        <v>99</v>
      </c>
      <c r="W27" s="37">
        <v>39.9</v>
      </c>
      <c r="X27" s="37">
        <v>110</v>
      </c>
      <c r="Y27" s="37">
        <v>30</v>
      </c>
      <c r="Z27" s="37">
        <v>68</v>
      </c>
      <c r="AA27" s="37">
        <v>1.83</v>
      </c>
      <c r="AB27" s="37">
        <v>7</v>
      </c>
      <c r="AC27" s="37">
        <v>103.7</v>
      </c>
      <c r="AD27" s="37">
        <v>2618</v>
      </c>
      <c r="AE27" s="37">
        <v>16.3</v>
      </c>
      <c r="AF27" s="37">
        <v>97.2</v>
      </c>
      <c r="AG27" s="37">
        <v>39.8</v>
      </c>
      <c r="AH27" s="37">
        <v>110</v>
      </c>
      <c r="AI27" s="37">
        <v>29.5</v>
      </c>
      <c r="AJ27" s="37">
        <v>67.4</v>
      </c>
      <c r="AK27" s="37">
        <v>3.95</v>
      </c>
      <c r="AL27" s="37">
        <v>3.9</v>
      </c>
      <c r="AM27" s="37">
        <v>103.9</v>
      </c>
      <c r="AN27" s="37">
        <v>32142</v>
      </c>
      <c r="AO27" s="37">
        <v>430</v>
      </c>
      <c r="AP27" s="37">
        <v>211.4</v>
      </c>
      <c r="AQ27" s="37">
        <v>0.3</v>
      </c>
      <c r="AR27" s="37">
        <v>672.2</v>
      </c>
      <c r="AS27" s="37">
        <v>637.7</v>
      </c>
      <c r="AT27" s="37">
        <v>508.5</v>
      </c>
      <c r="AU27" s="37">
        <v>74.5</v>
      </c>
      <c r="AV27" s="37">
        <v>80.9</v>
      </c>
      <c r="AW27" s="37">
        <v>327.5</v>
      </c>
      <c r="AX27" s="37">
        <v>76.1</v>
      </c>
      <c r="AY27" s="37">
        <v>819</v>
      </c>
      <c r="AZ27" s="37">
        <v>304.9</v>
      </c>
      <c r="BA27" s="37">
        <v>0.8</v>
      </c>
      <c r="BB27" s="37">
        <v>638.9</v>
      </c>
      <c r="BC27" s="37">
        <v>600.7</v>
      </c>
      <c r="BD27" s="37">
        <v>468.9</v>
      </c>
      <c r="BE27" s="37">
        <v>89</v>
      </c>
      <c r="BF27" s="37">
        <v>96.6</v>
      </c>
      <c r="BG27" s="37">
        <v>385.3</v>
      </c>
      <c r="BH27" s="37">
        <v>59.6</v>
      </c>
      <c r="BI27" s="37">
        <v>70.4</v>
      </c>
      <c r="BJ27" s="37">
        <v>97.2</v>
      </c>
      <c r="BK27" s="37">
        <v>95.9</v>
      </c>
      <c r="BL27" s="37">
        <v>95.9</v>
      </c>
      <c r="BM27" s="37">
        <v>90.3</v>
      </c>
      <c r="BN27" s="37">
        <v>114.6</v>
      </c>
      <c r="BO27" s="37">
        <v>105.1</v>
      </c>
      <c r="BP27" s="37">
        <v>114.1</v>
      </c>
      <c r="BQ27" s="37">
        <v>89.1</v>
      </c>
      <c r="BR27" s="37">
        <v>95.7</v>
      </c>
      <c r="BS27" s="37">
        <v>66.7</v>
      </c>
      <c r="BT27" s="37">
        <v>195.4</v>
      </c>
      <c r="BU27" s="37" t="s">
        <v>217</v>
      </c>
      <c r="BV27" s="37" t="s">
        <v>397</v>
      </c>
      <c r="BW27" s="37">
        <v>102.53</v>
      </c>
      <c r="BX27" s="37">
        <v>94.88</v>
      </c>
      <c r="BY27" s="37">
        <v>98</v>
      </c>
      <c r="BZ27" s="37">
        <v>1.5</v>
      </c>
      <c r="CA27" s="37">
        <v>1.2</v>
      </c>
      <c r="CB27" s="37">
        <v>1.4</v>
      </c>
      <c r="CC27" s="37">
        <v>1</v>
      </c>
      <c r="CD27" s="37">
        <v>1.1</v>
      </c>
      <c r="CE27" s="37">
        <v>1.9</v>
      </c>
      <c r="CF27" s="37">
        <v>1.1</v>
      </c>
      <c r="CG27" s="37">
        <v>0.9</v>
      </c>
      <c r="CH27" s="37">
        <v>1.3</v>
      </c>
      <c r="CI27" s="37">
        <v>1.2</v>
      </c>
      <c r="CJ27" s="37">
        <v>1</v>
      </c>
      <c r="CK27" s="37">
        <v>1.1</v>
      </c>
      <c r="CL27" s="37" t="s">
        <v>218</v>
      </c>
      <c r="CM27" s="37" t="s">
        <v>389</v>
      </c>
      <c r="CN27" s="37">
        <v>1.22</v>
      </c>
      <c r="CO27" s="37">
        <v>1.16</v>
      </c>
      <c r="CP27" s="37">
        <v>1.3</v>
      </c>
      <c r="CQ27" s="37">
        <v>45</v>
      </c>
      <c r="CR27" s="37">
        <v>30.3</v>
      </c>
      <c r="CS27" s="37">
        <v>50.7</v>
      </c>
      <c r="CT27" s="37">
        <v>26</v>
      </c>
      <c r="CU27" s="37">
        <v>57.7</v>
      </c>
      <c r="CV27" s="37">
        <v>30</v>
      </c>
      <c r="CW27" s="37">
        <v>53</v>
      </c>
      <c r="CX27" s="37">
        <v>25.3</v>
      </c>
      <c r="CY27" s="37">
        <v>52.3</v>
      </c>
      <c r="CZ27" s="37">
        <v>30</v>
      </c>
      <c r="DA27" s="37">
        <v>43</v>
      </c>
      <c r="DB27" s="37">
        <v>34.7</v>
      </c>
      <c r="DC27" s="37" t="s">
        <v>219</v>
      </c>
      <c r="DD27" s="37" t="s">
        <v>219</v>
      </c>
      <c r="DE27" s="37">
        <v>39.8</v>
      </c>
      <c r="DF27" s="37">
        <v>39.8</v>
      </c>
      <c r="DG27" s="37">
        <v>14.46</v>
      </c>
      <c r="DH27" s="37">
        <v>16.15</v>
      </c>
      <c r="DI27" s="37">
        <v>16.73</v>
      </c>
      <c r="DJ27" s="37">
        <v>17.56</v>
      </c>
      <c r="DK27" s="37">
        <v>17.92</v>
      </c>
      <c r="DL27" s="37">
        <v>18.08</v>
      </c>
      <c r="DM27" s="37">
        <v>18.56</v>
      </c>
      <c r="DN27" s="37">
        <v>19.66</v>
      </c>
      <c r="DO27" s="37">
        <v>20.43</v>
      </c>
      <c r="DP27" s="37">
        <v>21.18</v>
      </c>
      <c r="DQ27" s="37">
        <v>0.3</v>
      </c>
      <c r="DR27" s="37">
        <v>1.2</v>
      </c>
      <c r="DS27" s="37">
        <v>2.1</v>
      </c>
      <c r="DT27" s="37">
        <v>2.8</v>
      </c>
      <c r="DU27" s="37">
        <v>3.2</v>
      </c>
      <c r="DV27" s="37">
        <v>3.4</v>
      </c>
      <c r="DW27" s="37">
        <v>3.8</v>
      </c>
      <c r="DX27" s="37">
        <v>4.3</v>
      </c>
      <c r="DY27" s="37">
        <v>4.6</v>
      </c>
      <c r="DZ27" s="37">
        <v>5.2</v>
      </c>
      <c r="EA27" s="37">
        <v>7.2</v>
      </c>
      <c r="EB27" s="37">
        <v>6.9</v>
      </c>
      <c r="EC27" s="37">
        <v>6.7</v>
      </c>
      <c r="ED27" s="37">
        <v>6.2</v>
      </c>
      <c r="EE27" s="37">
        <v>6.1</v>
      </c>
      <c r="EF27" s="37">
        <v>5.5</v>
      </c>
      <c r="EG27" s="37">
        <v>5.2</v>
      </c>
      <c r="EH27" s="37">
        <v>4.5</v>
      </c>
      <c r="EI27" s="37">
        <v>2.2</v>
      </c>
      <c r="EJ27" s="37">
        <v>1.7</v>
      </c>
      <c r="EK27" s="37">
        <v>1.6</v>
      </c>
      <c r="EL27" s="37">
        <v>1.9</v>
      </c>
      <c r="EM27" s="37">
        <v>1.5</v>
      </c>
      <c r="EN27" s="37">
        <v>1.8</v>
      </c>
      <c r="EO27" s="37">
        <v>1.7</v>
      </c>
      <c r="EP27" s="37">
        <v>1.7</v>
      </c>
      <c r="EQ27" s="37">
        <v>2.8</v>
      </c>
      <c r="ER27" s="37">
        <v>2.5</v>
      </c>
      <c r="ES27" s="37">
        <v>2.4</v>
      </c>
      <c r="ET27" s="37">
        <v>2.9</v>
      </c>
      <c r="EU27" s="37">
        <v>0</v>
      </c>
      <c r="EV27" s="37">
        <v>1</v>
      </c>
      <c r="EW27" s="37">
        <v>2</v>
      </c>
      <c r="EX27" s="37">
        <v>2</v>
      </c>
      <c r="EY27" s="37">
        <v>2</v>
      </c>
      <c r="EZ27" s="37">
        <v>2</v>
      </c>
      <c r="FA27" s="37">
        <v>3</v>
      </c>
      <c r="FB27" s="37">
        <v>4</v>
      </c>
      <c r="FC27" s="37">
        <v>6</v>
      </c>
      <c r="FD27" s="37">
        <v>7</v>
      </c>
      <c r="FE27" s="37">
        <v>1</v>
      </c>
      <c r="FF27" s="37">
        <v>27</v>
      </c>
      <c r="FG27" s="37">
        <v>38</v>
      </c>
      <c r="FH27" s="37">
        <v>42</v>
      </c>
      <c r="FI27" s="37">
        <v>47</v>
      </c>
      <c r="FJ27" s="37">
        <v>65</v>
      </c>
      <c r="FK27" s="37">
        <v>99</v>
      </c>
      <c r="FL27" s="37">
        <v>164</v>
      </c>
      <c r="FM27" s="37">
        <v>202</v>
      </c>
      <c r="FN27" s="37">
        <v>256</v>
      </c>
      <c r="FO27" s="37">
        <v>0</v>
      </c>
      <c r="FP27" s="37">
        <v>1</v>
      </c>
      <c r="FQ27" s="37">
        <v>0</v>
      </c>
      <c r="FR27" s="37">
        <v>0</v>
      </c>
      <c r="FS27" s="37">
        <v>0</v>
      </c>
      <c r="FT27" s="37">
        <v>0</v>
      </c>
      <c r="FU27" s="37">
        <v>1</v>
      </c>
      <c r="FV27" s="37">
        <v>2</v>
      </c>
      <c r="FW27" s="37">
        <v>1</v>
      </c>
      <c r="FX27" s="37">
        <v>3</v>
      </c>
      <c r="FY27" s="37">
        <v>2</v>
      </c>
      <c r="FZ27" s="37">
        <v>1</v>
      </c>
      <c r="GA27" s="37">
        <v>1</v>
      </c>
      <c r="GB27" s="37">
        <v>1</v>
      </c>
      <c r="GC27" s="37">
        <v>1</v>
      </c>
      <c r="GD27" s="37">
        <v>1</v>
      </c>
      <c r="GE27" s="37">
        <v>2</v>
      </c>
      <c r="GF27" s="37">
        <v>1</v>
      </c>
      <c r="GG27" s="37">
        <v>2</v>
      </c>
      <c r="GH27" s="37">
        <v>2</v>
      </c>
      <c r="GI27" s="37">
        <v>0</v>
      </c>
      <c r="GJ27" s="37">
        <v>0</v>
      </c>
      <c r="GK27" s="37">
        <v>1</v>
      </c>
      <c r="GL27" s="37">
        <v>1</v>
      </c>
      <c r="GM27" s="37">
        <v>1</v>
      </c>
      <c r="GN27" s="37">
        <v>1</v>
      </c>
      <c r="GO27" s="37">
        <v>2</v>
      </c>
      <c r="GP27" s="37">
        <v>3</v>
      </c>
      <c r="GQ27" s="37">
        <v>4</v>
      </c>
      <c r="GR27" s="37">
        <v>4</v>
      </c>
      <c r="GS27" s="37" t="s">
        <v>398</v>
      </c>
      <c r="GT27" s="37" t="s">
        <v>399</v>
      </c>
      <c r="GU27" s="37" t="s">
        <v>218</v>
      </c>
      <c r="GV27" s="37" t="s">
        <v>218</v>
      </c>
      <c r="GW27" s="37" t="s">
        <v>218</v>
      </c>
      <c r="GX27" s="37" t="s">
        <v>218</v>
      </c>
    </row>
    <row r="28" spans="1:206" s="37" customFormat="1" ht="12.75">
      <c r="A28" s="37">
        <v>65693</v>
      </c>
      <c r="B28" s="37" t="s">
        <v>240</v>
      </c>
      <c r="C28" s="37" t="s">
        <v>400</v>
      </c>
      <c r="D28" s="37">
        <v>1</v>
      </c>
      <c r="E28" s="37">
        <v>37</v>
      </c>
      <c r="F28" s="37">
        <v>46562872</v>
      </c>
      <c r="G28" s="37">
        <v>3150</v>
      </c>
      <c r="H28" s="37" t="s">
        <v>319</v>
      </c>
      <c r="I28" s="37">
        <v>20091020</v>
      </c>
      <c r="J28" s="37" t="s">
        <v>429</v>
      </c>
      <c r="K28" s="37">
        <v>20110420</v>
      </c>
      <c r="L28" s="37" t="s">
        <v>273</v>
      </c>
      <c r="M28" s="37">
        <v>350</v>
      </c>
      <c r="N28" s="37">
        <v>3.51</v>
      </c>
      <c r="O28" s="37">
        <v>45.4</v>
      </c>
      <c r="P28" s="37">
        <v>116.1</v>
      </c>
      <c r="Q28" s="37">
        <v>1.9</v>
      </c>
      <c r="R28" s="37">
        <v>0.58</v>
      </c>
      <c r="S28" s="37">
        <v>1.277</v>
      </c>
      <c r="T28" s="37">
        <v>1600</v>
      </c>
      <c r="U28" s="37">
        <v>20</v>
      </c>
      <c r="V28" s="37">
        <v>99</v>
      </c>
      <c r="W28" s="37">
        <v>40</v>
      </c>
      <c r="X28" s="37">
        <v>110</v>
      </c>
      <c r="Y28" s="37">
        <v>30</v>
      </c>
      <c r="Z28" s="37">
        <v>68</v>
      </c>
      <c r="AA28" s="37">
        <v>2.18</v>
      </c>
      <c r="AB28" s="37">
        <v>7</v>
      </c>
      <c r="AC28" s="37">
        <v>105.6</v>
      </c>
      <c r="AD28" s="37">
        <v>2613</v>
      </c>
      <c r="AE28" s="37">
        <v>16.4</v>
      </c>
      <c r="AF28" s="37">
        <v>97.4</v>
      </c>
      <c r="AG28" s="37">
        <v>40</v>
      </c>
      <c r="AH28" s="37">
        <v>110.1</v>
      </c>
      <c r="AI28" s="37">
        <v>31</v>
      </c>
      <c r="AJ28" s="37">
        <v>68.1</v>
      </c>
      <c r="AK28" s="37">
        <v>3.41</v>
      </c>
      <c r="AL28" s="37">
        <v>2.9</v>
      </c>
      <c r="AM28" s="37">
        <v>106</v>
      </c>
      <c r="AN28" s="37">
        <v>32142</v>
      </c>
      <c r="AO28" s="37">
        <v>421</v>
      </c>
      <c r="AP28" s="37">
        <v>212.9</v>
      </c>
      <c r="AQ28" s="37">
        <v>0.4</v>
      </c>
      <c r="AR28" s="37">
        <v>682.8</v>
      </c>
      <c r="AS28" s="37">
        <v>648.8</v>
      </c>
      <c r="AT28" s="37">
        <v>437.6</v>
      </c>
      <c r="AU28" s="37">
        <v>54.3</v>
      </c>
      <c r="AV28" s="37">
        <v>76.3</v>
      </c>
      <c r="AW28" s="37">
        <v>326.6</v>
      </c>
      <c r="AX28" s="37">
        <v>69.1</v>
      </c>
      <c r="AY28" s="37">
        <v>746</v>
      </c>
      <c r="AZ28" s="37">
        <v>312.8</v>
      </c>
      <c r="BA28" s="37">
        <v>1</v>
      </c>
      <c r="BB28" s="37">
        <v>627.4</v>
      </c>
      <c r="BC28" s="37">
        <v>629.5</v>
      </c>
      <c r="BD28" s="37">
        <v>473</v>
      </c>
      <c r="BE28" s="37">
        <v>86.1</v>
      </c>
      <c r="BF28" s="37">
        <v>109.9</v>
      </c>
      <c r="BG28" s="37">
        <v>399</v>
      </c>
      <c r="BH28" s="37">
        <v>50.8</v>
      </c>
      <c r="BI28" s="37">
        <v>52.2</v>
      </c>
      <c r="BJ28" s="37">
        <v>174.2</v>
      </c>
      <c r="BK28" s="37">
        <v>54.8</v>
      </c>
      <c r="BL28" s="37">
        <v>89.6</v>
      </c>
      <c r="BM28" s="37">
        <v>46.1</v>
      </c>
      <c r="BN28" s="37">
        <v>190.3</v>
      </c>
      <c r="BO28" s="37">
        <v>119.4</v>
      </c>
      <c r="BP28" s="37">
        <v>100.7</v>
      </c>
      <c r="BQ28" s="37">
        <v>161</v>
      </c>
      <c r="BR28" s="37">
        <v>106.9</v>
      </c>
      <c r="BS28" s="37">
        <v>91.6</v>
      </c>
      <c r="BT28" s="37">
        <v>220.8</v>
      </c>
      <c r="BU28" s="37" t="s">
        <v>217</v>
      </c>
      <c r="BV28" s="37" t="s">
        <v>217</v>
      </c>
      <c r="BW28" s="37">
        <v>117.3</v>
      </c>
      <c r="BX28" s="37">
        <v>117.3</v>
      </c>
      <c r="BY28" s="37">
        <v>116.1</v>
      </c>
      <c r="BZ28" s="37">
        <v>1.5</v>
      </c>
      <c r="CA28" s="37">
        <v>2.2</v>
      </c>
      <c r="CB28" s="37">
        <v>1.5</v>
      </c>
      <c r="CC28" s="37">
        <v>3.2</v>
      </c>
      <c r="CD28" s="37">
        <v>2.5</v>
      </c>
      <c r="CE28" s="37">
        <v>0.4</v>
      </c>
      <c r="CF28" s="37">
        <v>2</v>
      </c>
      <c r="CG28" s="37">
        <v>3.3</v>
      </c>
      <c r="CH28" s="37">
        <v>2.9</v>
      </c>
      <c r="CI28" s="37">
        <v>2</v>
      </c>
      <c r="CJ28" s="37">
        <v>0.4</v>
      </c>
      <c r="CK28" s="37">
        <v>1.5</v>
      </c>
      <c r="CL28" s="37" t="s">
        <v>218</v>
      </c>
      <c r="CM28" s="37" t="s">
        <v>218</v>
      </c>
      <c r="CN28" s="37">
        <v>1.95</v>
      </c>
      <c r="CO28" s="37">
        <v>1.95</v>
      </c>
      <c r="CP28" s="37">
        <v>1.9</v>
      </c>
      <c r="CQ28" s="37">
        <v>46.3</v>
      </c>
      <c r="CR28" s="37">
        <v>45.3</v>
      </c>
      <c r="CS28" s="37">
        <v>49.3</v>
      </c>
      <c r="CT28" s="37">
        <v>40</v>
      </c>
      <c r="CU28" s="37">
        <v>40.7</v>
      </c>
      <c r="CV28" s="37">
        <v>40.7</v>
      </c>
      <c r="CW28" s="37">
        <v>66.7</v>
      </c>
      <c r="CX28" s="37">
        <v>39.3</v>
      </c>
      <c r="CY28" s="37">
        <v>50.7</v>
      </c>
      <c r="CZ28" s="37">
        <v>35.3</v>
      </c>
      <c r="DA28" s="37">
        <v>53.3</v>
      </c>
      <c r="DB28" s="37">
        <v>37.7</v>
      </c>
      <c r="DC28" s="37" t="s">
        <v>219</v>
      </c>
      <c r="DD28" s="37" t="s">
        <v>219</v>
      </c>
      <c r="DE28" s="37">
        <v>45.4</v>
      </c>
      <c r="DF28" s="37">
        <v>45.4</v>
      </c>
      <c r="DG28" s="37">
        <v>14.68</v>
      </c>
      <c r="DH28" s="37">
        <v>17.5</v>
      </c>
      <c r="DI28" s="37">
        <v>18.18</v>
      </c>
      <c r="DJ28" s="37">
        <v>18.85</v>
      </c>
      <c r="DK28" s="37">
        <v>19.46</v>
      </c>
      <c r="DL28" s="37">
        <v>19.78</v>
      </c>
      <c r="DM28" s="37">
        <v>20.4</v>
      </c>
      <c r="DN28" s="37">
        <v>21</v>
      </c>
      <c r="DO28" s="37">
        <v>22.07</v>
      </c>
      <c r="DP28" s="37">
        <v>23.2</v>
      </c>
      <c r="DQ28" s="37">
        <v>0.2</v>
      </c>
      <c r="DR28" s="37">
        <v>1.3</v>
      </c>
      <c r="DS28" s="37">
        <v>2.1</v>
      </c>
      <c r="DT28" s="37">
        <v>2.7</v>
      </c>
      <c r="DU28" s="37">
        <v>3.1</v>
      </c>
      <c r="DV28" s="37">
        <v>3.5</v>
      </c>
      <c r="DW28" s="37">
        <v>4</v>
      </c>
      <c r="DX28" s="37">
        <v>4.4</v>
      </c>
      <c r="DY28" s="37">
        <v>5</v>
      </c>
      <c r="DZ28" s="37">
        <v>5.5</v>
      </c>
      <c r="EA28" s="37">
        <v>7.3</v>
      </c>
      <c r="EB28" s="37">
        <v>6.9</v>
      </c>
      <c r="EC28" s="37">
        <v>6.5</v>
      </c>
      <c r="ED28" s="37">
        <v>6.3</v>
      </c>
      <c r="EE28" s="37">
        <v>5.9</v>
      </c>
      <c r="EF28" s="37">
        <v>5.7</v>
      </c>
      <c r="EG28" s="37">
        <v>5.3</v>
      </c>
      <c r="EH28" s="37">
        <v>4.8</v>
      </c>
      <c r="EI28" s="37">
        <v>3.9</v>
      </c>
      <c r="EJ28" s="37">
        <v>2.7</v>
      </c>
      <c r="EK28" s="37">
        <v>1.5</v>
      </c>
      <c r="EL28" s="37">
        <v>1.7</v>
      </c>
      <c r="EM28" s="37">
        <v>1.7</v>
      </c>
      <c r="EN28" s="37">
        <v>2.3</v>
      </c>
      <c r="EO28" s="37">
        <v>1.7</v>
      </c>
      <c r="EP28" s="37">
        <v>2.2</v>
      </c>
      <c r="EQ28" s="37">
        <v>2.4</v>
      </c>
      <c r="ER28" s="37">
        <v>2.3</v>
      </c>
      <c r="ES28" s="37">
        <v>2.6</v>
      </c>
      <c r="ET28" s="37" t="s">
        <v>250</v>
      </c>
      <c r="EU28" s="37">
        <v>0</v>
      </c>
      <c r="EV28" s="37">
        <v>1</v>
      </c>
      <c r="EW28" s="37">
        <v>2</v>
      </c>
      <c r="EX28" s="37">
        <v>2</v>
      </c>
      <c r="EY28" s="37">
        <v>1</v>
      </c>
      <c r="EZ28" s="37">
        <v>2</v>
      </c>
      <c r="FA28" s="37">
        <v>3</v>
      </c>
      <c r="FB28" s="37">
        <v>3</v>
      </c>
      <c r="FC28" s="37">
        <v>5</v>
      </c>
      <c r="FD28" s="37">
        <v>5</v>
      </c>
      <c r="FE28" s="37">
        <v>1</v>
      </c>
      <c r="FF28" s="37">
        <v>30</v>
      </c>
      <c r="FG28" s="37">
        <v>43</v>
      </c>
      <c r="FH28" s="37">
        <v>48</v>
      </c>
      <c r="FI28" s="37">
        <v>54</v>
      </c>
      <c r="FJ28" s="37">
        <v>80</v>
      </c>
      <c r="FK28" s="37">
        <v>100</v>
      </c>
      <c r="FL28" s="37">
        <v>151</v>
      </c>
      <c r="FM28" s="37">
        <v>196</v>
      </c>
      <c r="FN28" s="37">
        <v>244</v>
      </c>
      <c r="FO28" s="37">
        <v>0</v>
      </c>
      <c r="FP28" s="37">
        <v>0</v>
      </c>
      <c r="FQ28" s="37">
        <v>0</v>
      </c>
      <c r="FR28" s="37">
        <v>0</v>
      </c>
      <c r="FS28" s="37">
        <v>0</v>
      </c>
      <c r="FT28" s="37">
        <v>0</v>
      </c>
      <c r="FU28" s="37">
        <v>1</v>
      </c>
      <c r="FV28" s="37">
        <v>0</v>
      </c>
      <c r="FW28" s="37">
        <v>0</v>
      </c>
      <c r="FX28" s="37">
        <v>1</v>
      </c>
      <c r="FY28" s="37">
        <v>0</v>
      </c>
      <c r="FZ28" s="37">
        <v>1</v>
      </c>
      <c r="GA28" s="37">
        <v>1</v>
      </c>
      <c r="GB28" s="37">
        <v>2</v>
      </c>
      <c r="GC28" s="37">
        <v>1</v>
      </c>
      <c r="GD28" s="37">
        <v>1</v>
      </c>
      <c r="GE28" s="37">
        <v>2</v>
      </c>
      <c r="GF28" s="37">
        <v>2</v>
      </c>
      <c r="GG28" s="37">
        <v>1</v>
      </c>
      <c r="GH28" s="37">
        <v>3</v>
      </c>
      <c r="GI28" s="37">
        <v>0</v>
      </c>
      <c r="GJ28" s="37">
        <v>0</v>
      </c>
      <c r="GK28" s="37">
        <v>0</v>
      </c>
      <c r="GL28" s="37">
        <v>1</v>
      </c>
      <c r="GM28" s="37">
        <v>0</v>
      </c>
      <c r="GN28" s="37">
        <v>1</v>
      </c>
      <c r="GO28" s="37">
        <v>1</v>
      </c>
      <c r="GP28" s="37">
        <v>1</v>
      </c>
      <c r="GQ28" s="37">
        <v>2</v>
      </c>
      <c r="GR28" s="37">
        <v>3</v>
      </c>
      <c r="GS28" s="37" t="s">
        <v>430</v>
      </c>
      <c r="GT28" s="37" t="s">
        <v>431</v>
      </c>
      <c r="GU28" s="37" t="s">
        <v>218</v>
      </c>
      <c r="GV28" s="37" t="s">
        <v>218</v>
      </c>
      <c r="GW28" s="37" t="s">
        <v>218</v>
      </c>
      <c r="GX28" s="37" t="s">
        <v>218</v>
      </c>
    </row>
    <row r="29" spans="1:206" s="37" customFormat="1" ht="12.75">
      <c r="A29" s="37">
        <v>35447</v>
      </c>
      <c r="B29" s="37" t="s">
        <v>240</v>
      </c>
      <c r="C29" s="37" t="s">
        <v>232</v>
      </c>
      <c r="D29" s="37">
        <v>1</v>
      </c>
      <c r="E29" s="37" t="s">
        <v>227</v>
      </c>
      <c r="F29" s="37">
        <v>57095963</v>
      </c>
      <c r="G29" s="37">
        <v>0</v>
      </c>
      <c r="H29" s="37" t="s">
        <v>208</v>
      </c>
      <c r="I29" s="37">
        <v>20041231</v>
      </c>
      <c r="J29" s="37" t="s">
        <v>241</v>
      </c>
      <c r="K29" s="37" t="s">
        <v>210</v>
      </c>
      <c r="L29" s="37" t="s">
        <v>211</v>
      </c>
      <c r="M29" s="37">
        <v>350</v>
      </c>
      <c r="N29" s="37">
        <v>2.85</v>
      </c>
      <c r="O29" s="37" t="s">
        <v>213</v>
      </c>
      <c r="P29" s="37">
        <v>227.4</v>
      </c>
      <c r="Q29" s="37">
        <v>9.5</v>
      </c>
      <c r="R29" s="37" t="s">
        <v>212</v>
      </c>
      <c r="S29" s="37" t="s">
        <v>212</v>
      </c>
      <c r="T29" s="37">
        <v>1600</v>
      </c>
      <c r="U29" s="37">
        <v>20</v>
      </c>
      <c r="V29" s="37">
        <v>99</v>
      </c>
      <c r="W29" s="37">
        <v>39.5</v>
      </c>
      <c r="X29" s="37">
        <v>110</v>
      </c>
      <c r="Y29" s="37">
        <v>30</v>
      </c>
      <c r="Z29" s="37">
        <v>68</v>
      </c>
      <c r="AA29" s="37">
        <v>95.53</v>
      </c>
      <c r="AB29" s="37">
        <v>107</v>
      </c>
      <c r="AC29" s="37" t="s">
        <v>213</v>
      </c>
      <c r="AD29" s="37">
        <v>2612</v>
      </c>
      <c r="AE29" s="37">
        <v>25.2</v>
      </c>
      <c r="AF29" s="37">
        <v>98.1</v>
      </c>
      <c r="AG29" s="37">
        <v>39.7</v>
      </c>
      <c r="AH29" s="37">
        <v>110.1</v>
      </c>
      <c r="AI29" s="37">
        <v>29.1</v>
      </c>
      <c r="AJ29" s="37">
        <v>68.4</v>
      </c>
      <c r="AK29" s="37">
        <v>85.02</v>
      </c>
      <c r="AL29" s="37">
        <v>114.3</v>
      </c>
      <c r="AM29" s="37" t="s">
        <v>213</v>
      </c>
      <c r="AN29" s="37" t="s">
        <v>214</v>
      </c>
      <c r="AO29" s="37">
        <v>424</v>
      </c>
      <c r="AP29" s="37">
        <v>213.7</v>
      </c>
      <c r="AQ29" s="37" t="s">
        <v>242</v>
      </c>
      <c r="AR29" s="37">
        <v>657.5</v>
      </c>
      <c r="AS29" s="37">
        <v>626.4</v>
      </c>
      <c r="AT29" s="37" t="s">
        <v>213</v>
      </c>
      <c r="AU29" s="37" t="s">
        <v>213</v>
      </c>
      <c r="AV29" s="37" t="s">
        <v>215</v>
      </c>
      <c r="AW29" s="37" t="s">
        <v>213</v>
      </c>
      <c r="AX29" s="37" t="s">
        <v>216</v>
      </c>
      <c r="AY29" s="37">
        <v>778</v>
      </c>
      <c r="AZ29" s="37">
        <v>273.1</v>
      </c>
      <c r="BA29" s="37" t="s">
        <v>242</v>
      </c>
      <c r="BB29" s="37">
        <v>686.6</v>
      </c>
      <c r="BC29" s="37">
        <v>685.8</v>
      </c>
      <c r="BD29" s="37" t="s">
        <v>213</v>
      </c>
      <c r="BE29" s="37" t="s">
        <v>213</v>
      </c>
      <c r="BF29" s="37" t="s">
        <v>215</v>
      </c>
      <c r="BG29" s="37" t="s">
        <v>213</v>
      </c>
      <c r="BH29" s="37" t="s">
        <v>216</v>
      </c>
      <c r="BI29" s="37">
        <v>146.8</v>
      </c>
      <c r="BJ29" s="37">
        <v>270.6</v>
      </c>
      <c r="BK29" s="37">
        <v>142.8</v>
      </c>
      <c r="BL29" s="37">
        <v>135.1</v>
      </c>
      <c r="BM29" s="37">
        <v>163.2</v>
      </c>
      <c r="BN29" s="37">
        <v>292.3</v>
      </c>
      <c r="BO29" s="37">
        <v>173.7</v>
      </c>
      <c r="BP29" s="37">
        <v>305.7</v>
      </c>
      <c r="BQ29" s="37">
        <v>198.2</v>
      </c>
      <c r="BR29" s="37">
        <v>229.4</v>
      </c>
      <c r="BS29" s="37">
        <v>272.3</v>
      </c>
      <c r="BT29" s="37">
        <v>137.5</v>
      </c>
      <c r="BU29" s="37" t="s">
        <v>217</v>
      </c>
      <c r="BV29" s="37" t="s">
        <v>217</v>
      </c>
      <c r="BW29" s="37">
        <v>205.6</v>
      </c>
      <c r="BX29" s="37">
        <v>205.6</v>
      </c>
      <c r="BY29" s="37">
        <v>227.4</v>
      </c>
      <c r="BZ29" s="37">
        <v>4.3</v>
      </c>
      <c r="CA29" s="37">
        <v>14.6</v>
      </c>
      <c r="CB29" s="37">
        <v>5.7</v>
      </c>
      <c r="CC29" s="37">
        <v>2.7</v>
      </c>
      <c r="CD29" s="37">
        <v>5.6</v>
      </c>
      <c r="CE29" s="37">
        <v>15.3</v>
      </c>
      <c r="CF29" s="37">
        <v>5.7</v>
      </c>
      <c r="CG29" s="37">
        <v>5.2</v>
      </c>
      <c r="CH29" s="37">
        <v>6.1</v>
      </c>
      <c r="CI29" s="37">
        <v>19.8</v>
      </c>
      <c r="CJ29" s="37">
        <v>4.2</v>
      </c>
      <c r="CK29" s="37">
        <v>14.4</v>
      </c>
      <c r="CL29" s="37" t="s">
        <v>218</v>
      </c>
      <c r="CM29" s="37" t="s">
        <v>218</v>
      </c>
      <c r="CN29" s="37">
        <v>8.63</v>
      </c>
      <c r="CO29" s="37">
        <v>8.63</v>
      </c>
      <c r="CP29" s="37">
        <v>9.5</v>
      </c>
      <c r="CQ29" s="37" t="s">
        <v>213</v>
      </c>
      <c r="CR29" s="37" t="s">
        <v>213</v>
      </c>
      <c r="CS29" s="37" t="s">
        <v>213</v>
      </c>
      <c r="CT29" s="37" t="s">
        <v>213</v>
      </c>
      <c r="CU29" s="37" t="s">
        <v>213</v>
      </c>
      <c r="CV29" s="37" t="s">
        <v>213</v>
      </c>
      <c r="CW29" s="37" t="s">
        <v>213</v>
      </c>
      <c r="CX29" s="37" t="s">
        <v>213</v>
      </c>
      <c r="CY29" s="37" t="s">
        <v>213</v>
      </c>
      <c r="CZ29" s="37" t="s">
        <v>213</v>
      </c>
      <c r="DA29" s="37" t="s">
        <v>213</v>
      </c>
      <c r="DB29" s="37" t="s">
        <v>213</v>
      </c>
      <c r="DC29" s="37" t="s">
        <v>219</v>
      </c>
      <c r="DD29" s="37" t="s">
        <v>219</v>
      </c>
      <c r="DE29" s="37" t="s">
        <v>213</v>
      </c>
      <c r="DF29" s="37" t="s">
        <v>213</v>
      </c>
      <c r="DG29" s="37">
        <v>14.62</v>
      </c>
      <c r="DH29" s="37">
        <v>14.41</v>
      </c>
      <c r="DI29" s="37">
        <v>14.63</v>
      </c>
      <c r="DJ29" s="37">
        <v>15.04</v>
      </c>
      <c r="DK29" s="37">
        <v>15.51</v>
      </c>
      <c r="DL29" s="37">
        <v>15.25</v>
      </c>
      <c r="DM29" s="37">
        <v>15.51</v>
      </c>
      <c r="DN29" s="37">
        <v>15.83</v>
      </c>
      <c r="DO29" s="37">
        <v>16.28</v>
      </c>
      <c r="DP29" s="37">
        <v>16.82</v>
      </c>
      <c r="DQ29" s="37">
        <v>0.1</v>
      </c>
      <c r="DR29" s="37">
        <v>1</v>
      </c>
      <c r="DS29" s="37">
        <v>1.6</v>
      </c>
      <c r="DT29" s="37">
        <v>2.5</v>
      </c>
      <c r="DU29" s="37">
        <v>3.2</v>
      </c>
      <c r="DV29" s="37">
        <v>3.4</v>
      </c>
      <c r="DW29" s="37">
        <v>3.7</v>
      </c>
      <c r="DX29" s="37">
        <v>4</v>
      </c>
      <c r="DY29" s="37">
        <v>4.3</v>
      </c>
      <c r="DZ29" s="37">
        <v>4.7</v>
      </c>
      <c r="EA29" s="37">
        <v>4.4</v>
      </c>
      <c r="EB29" s="37">
        <v>3.6</v>
      </c>
      <c r="EC29" s="37">
        <v>3.3</v>
      </c>
      <c r="ED29" s="37">
        <v>2.8</v>
      </c>
      <c r="EE29" s="37">
        <v>2.4</v>
      </c>
      <c r="EF29" s="37">
        <v>2.2</v>
      </c>
      <c r="EG29" s="37">
        <v>2</v>
      </c>
      <c r="EH29" s="37">
        <v>2.3</v>
      </c>
      <c r="EI29" s="37">
        <v>2.1</v>
      </c>
      <c r="EJ29" s="37">
        <v>1.6</v>
      </c>
      <c r="EK29" s="37">
        <v>2.7</v>
      </c>
      <c r="EL29" s="37">
        <v>3.2</v>
      </c>
      <c r="EM29" s="37">
        <v>3.2</v>
      </c>
      <c r="EN29" s="37">
        <v>3.3</v>
      </c>
      <c r="EO29" s="37">
        <v>3.7</v>
      </c>
      <c r="EP29" s="37">
        <v>4</v>
      </c>
      <c r="EQ29" s="37">
        <v>5</v>
      </c>
      <c r="ER29" s="37">
        <v>4.1</v>
      </c>
      <c r="ES29" s="37">
        <v>5.4</v>
      </c>
      <c r="ET29" s="37">
        <v>3.7</v>
      </c>
      <c r="EU29" s="37">
        <v>0</v>
      </c>
      <c r="EV29" s="37">
        <v>1</v>
      </c>
      <c r="EW29" s="37">
        <v>1</v>
      </c>
      <c r="EX29" s="37">
        <v>2</v>
      </c>
      <c r="EY29" s="37">
        <v>2</v>
      </c>
      <c r="EZ29" s="37">
        <v>3</v>
      </c>
      <c r="FA29" s="37">
        <v>3</v>
      </c>
      <c r="FB29" s="37">
        <v>4</v>
      </c>
      <c r="FC29" s="37">
        <v>5</v>
      </c>
      <c r="FD29" s="37">
        <v>7</v>
      </c>
      <c r="FE29" s="37">
        <v>1</v>
      </c>
      <c r="FF29" s="37">
        <v>22</v>
      </c>
      <c r="FG29" s="37">
        <v>35</v>
      </c>
      <c r="FH29" s="37">
        <v>52</v>
      </c>
      <c r="FI29" s="37">
        <v>65</v>
      </c>
      <c r="FJ29" s="37">
        <v>152</v>
      </c>
      <c r="FK29" s="37">
        <v>216</v>
      </c>
      <c r="FL29" s="37">
        <v>281</v>
      </c>
      <c r="FM29" s="37">
        <v>337</v>
      </c>
      <c r="FN29" s="37">
        <v>392</v>
      </c>
      <c r="FO29" s="37">
        <v>0</v>
      </c>
      <c r="FP29" s="37">
        <v>3</v>
      </c>
      <c r="FQ29" s="37">
        <v>0</v>
      </c>
      <c r="FR29" s="37">
        <v>2</v>
      </c>
      <c r="FS29" s="37">
        <v>1</v>
      </c>
      <c r="FT29" s="37">
        <v>1</v>
      </c>
      <c r="FU29" s="37">
        <v>0</v>
      </c>
      <c r="FV29" s="37">
        <v>0</v>
      </c>
      <c r="FW29" s="37">
        <v>2</v>
      </c>
      <c r="FX29" s="37">
        <v>2</v>
      </c>
      <c r="FY29" s="37">
        <v>0</v>
      </c>
      <c r="FZ29" s="37">
        <v>0</v>
      </c>
      <c r="GA29" s="37">
        <v>0</v>
      </c>
      <c r="GB29" s="37">
        <v>0</v>
      </c>
      <c r="GC29" s="37">
        <v>1</v>
      </c>
      <c r="GD29" s="37">
        <v>1</v>
      </c>
      <c r="GE29" s="37">
        <v>2</v>
      </c>
      <c r="GF29" s="37">
        <v>1</v>
      </c>
      <c r="GG29" s="37">
        <v>3</v>
      </c>
      <c r="GH29" s="37">
        <v>2</v>
      </c>
      <c r="GI29" s="37">
        <v>1</v>
      </c>
      <c r="GJ29" s="37">
        <v>1</v>
      </c>
      <c r="GK29" s="37">
        <v>3</v>
      </c>
      <c r="GL29" s="37">
        <v>3</v>
      </c>
      <c r="GM29" s="37">
        <v>1</v>
      </c>
      <c r="GN29" s="37">
        <v>0</v>
      </c>
      <c r="GO29" s="37">
        <v>4</v>
      </c>
      <c r="GP29" s="37">
        <v>5</v>
      </c>
      <c r="GQ29" s="37">
        <v>5</v>
      </c>
      <c r="GR29" s="37">
        <v>6</v>
      </c>
      <c r="GS29" s="37" t="s">
        <v>243</v>
      </c>
      <c r="GT29" s="37" t="s">
        <v>244</v>
      </c>
      <c r="GU29" s="37" t="s">
        <v>223</v>
      </c>
      <c r="GV29" s="37" t="s">
        <v>224</v>
      </c>
      <c r="GW29" s="37" t="s">
        <v>225</v>
      </c>
      <c r="GX29" s="37" t="s">
        <v>218</v>
      </c>
    </row>
    <row r="30" spans="1:206" s="37" customFormat="1" ht="12.75">
      <c r="A30" s="37">
        <v>55849</v>
      </c>
      <c r="B30" s="37" t="s">
        <v>240</v>
      </c>
      <c r="C30" s="37" t="s">
        <v>264</v>
      </c>
      <c r="D30" s="37">
        <v>1</v>
      </c>
      <c r="E30" s="37" t="s">
        <v>227</v>
      </c>
      <c r="F30" s="37">
        <v>57095963</v>
      </c>
      <c r="G30" s="37">
        <v>0</v>
      </c>
      <c r="H30" s="37" t="s">
        <v>265</v>
      </c>
      <c r="I30" s="37">
        <v>20050529</v>
      </c>
      <c r="J30" s="37" t="s">
        <v>266</v>
      </c>
      <c r="K30" s="37" t="s">
        <v>210</v>
      </c>
      <c r="L30" s="37" t="s">
        <v>211</v>
      </c>
      <c r="M30" s="37">
        <v>231</v>
      </c>
      <c r="N30" s="37" t="s">
        <v>250</v>
      </c>
      <c r="O30" s="37" t="s">
        <v>213</v>
      </c>
      <c r="P30" s="37" t="s">
        <v>213</v>
      </c>
      <c r="Q30" s="37" t="s">
        <v>213</v>
      </c>
      <c r="R30" s="37" t="s">
        <v>212</v>
      </c>
      <c r="S30" s="37" t="s">
        <v>212</v>
      </c>
      <c r="T30" s="37">
        <v>1600</v>
      </c>
      <c r="U30" s="37">
        <v>20</v>
      </c>
      <c r="V30" s="37">
        <v>99</v>
      </c>
      <c r="W30" s="37">
        <v>40</v>
      </c>
      <c r="X30" s="37">
        <v>110</v>
      </c>
      <c r="Y30" s="37">
        <v>30</v>
      </c>
      <c r="Z30" s="37">
        <v>68</v>
      </c>
      <c r="AA30" s="37">
        <v>1.81</v>
      </c>
      <c r="AB30" s="37">
        <v>7</v>
      </c>
      <c r="AC30" s="37" t="s">
        <v>213</v>
      </c>
      <c r="AD30" s="37">
        <v>2612</v>
      </c>
      <c r="AE30" s="37">
        <v>33.9</v>
      </c>
      <c r="AF30" s="37">
        <v>98.3</v>
      </c>
      <c r="AG30" s="37">
        <v>39.9</v>
      </c>
      <c r="AH30" s="37">
        <v>110.1</v>
      </c>
      <c r="AI30" s="37">
        <v>28.9</v>
      </c>
      <c r="AJ30" s="37">
        <v>69.3</v>
      </c>
      <c r="AK30" s="37">
        <v>3.46</v>
      </c>
      <c r="AL30" s="37">
        <v>2.8</v>
      </c>
      <c r="AM30" s="37" t="s">
        <v>213</v>
      </c>
      <c r="AN30" s="37" t="s">
        <v>214</v>
      </c>
      <c r="AO30" s="37">
        <v>445</v>
      </c>
      <c r="AP30" s="37">
        <v>199.3</v>
      </c>
      <c r="AQ30" s="37">
        <v>0.4</v>
      </c>
      <c r="AR30" s="37">
        <v>644.9</v>
      </c>
      <c r="AS30" s="37">
        <v>615.6</v>
      </c>
      <c r="AT30" s="37" t="s">
        <v>213</v>
      </c>
      <c r="AU30" s="37" t="s">
        <v>213</v>
      </c>
      <c r="AV30" s="37" t="s">
        <v>215</v>
      </c>
      <c r="AW30" s="37" t="s">
        <v>213</v>
      </c>
      <c r="AX30" s="37" t="s">
        <v>216</v>
      </c>
      <c r="AY30" s="37">
        <v>738</v>
      </c>
      <c r="AZ30" s="37">
        <v>306</v>
      </c>
      <c r="BA30" s="37">
        <v>1.2</v>
      </c>
      <c r="BB30" s="37">
        <v>614.2</v>
      </c>
      <c r="BC30" s="37">
        <v>622.7</v>
      </c>
      <c r="BD30" s="37" t="s">
        <v>213</v>
      </c>
      <c r="BE30" s="37" t="s">
        <v>213</v>
      </c>
      <c r="BF30" s="37" t="s">
        <v>215</v>
      </c>
      <c r="BG30" s="37" t="s">
        <v>213</v>
      </c>
      <c r="BH30" s="37" t="s">
        <v>216</v>
      </c>
      <c r="BI30" s="37" t="s">
        <v>215</v>
      </c>
      <c r="BJ30" s="37" t="s">
        <v>215</v>
      </c>
      <c r="BK30" s="37" t="s">
        <v>215</v>
      </c>
      <c r="BL30" s="37" t="s">
        <v>215</v>
      </c>
      <c r="BM30" s="37" t="s">
        <v>215</v>
      </c>
      <c r="BN30" s="37" t="s">
        <v>215</v>
      </c>
      <c r="BO30" s="37" t="s">
        <v>215</v>
      </c>
      <c r="BP30" s="37" t="s">
        <v>215</v>
      </c>
      <c r="BQ30" s="37" t="s">
        <v>215</v>
      </c>
      <c r="BR30" s="37" t="s">
        <v>215</v>
      </c>
      <c r="BS30" s="37" t="s">
        <v>215</v>
      </c>
      <c r="BT30" s="37" t="s">
        <v>215</v>
      </c>
      <c r="BU30" s="37" t="s">
        <v>217</v>
      </c>
      <c r="BV30" s="37" t="s">
        <v>217</v>
      </c>
      <c r="BW30" s="37" t="s">
        <v>252</v>
      </c>
      <c r="BX30" s="37" t="s">
        <v>252</v>
      </c>
      <c r="BY30" s="37" t="s">
        <v>213</v>
      </c>
      <c r="BZ30" s="37" t="s">
        <v>215</v>
      </c>
      <c r="CA30" s="37" t="s">
        <v>215</v>
      </c>
      <c r="CB30" s="37" t="s">
        <v>215</v>
      </c>
      <c r="CC30" s="37" t="s">
        <v>215</v>
      </c>
      <c r="CD30" s="37" t="s">
        <v>215</v>
      </c>
      <c r="CE30" s="37" t="s">
        <v>215</v>
      </c>
      <c r="CF30" s="37" t="s">
        <v>215</v>
      </c>
      <c r="CG30" s="37" t="s">
        <v>215</v>
      </c>
      <c r="CH30" s="37" t="s">
        <v>215</v>
      </c>
      <c r="CI30" s="37" t="s">
        <v>215</v>
      </c>
      <c r="CJ30" s="37" t="s">
        <v>215</v>
      </c>
      <c r="CK30" s="37" t="s">
        <v>215</v>
      </c>
      <c r="CL30" s="37" t="s">
        <v>218</v>
      </c>
      <c r="CM30" s="37" t="s">
        <v>218</v>
      </c>
      <c r="CN30" s="37" t="s">
        <v>252</v>
      </c>
      <c r="CO30" s="37" t="s">
        <v>252</v>
      </c>
      <c r="CP30" s="37" t="s">
        <v>213</v>
      </c>
      <c r="CQ30" s="37" t="s">
        <v>213</v>
      </c>
      <c r="CR30" s="37" t="s">
        <v>213</v>
      </c>
      <c r="CS30" s="37" t="s">
        <v>213</v>
      </c>
      <c r="CT30" s="37" t="s">
        <v>213</v>
      </c>
      <c r="CU30" s="37" t="s">
        <v>213</v>
      </c>
      <c r="CV30" s="37" t="s">
        <v>213</v>
      </c>
      <c r="CW30" s="37" t="s">
        <v>213</v>
      </c>
      <c r="CX30" s="37" t="s">
        <v>213</v>
      </c>
      <c r="CY30" s="37" t="s">
        <v>213</v>
      </c>
      <c r="CZ30" s="37" t="s">
        <v>213</v>
      </c>
      <c r="DA30" s="37" t="s">
        <v>213</v>
      </c>
      <c r="DB30" s="37" t="s">
        <v>213</v>
      </c>
      <c r="DC30" s="37" t="s">
        <v>219</v>
      </c>
      <c r="DD30" s="37" t="s">
        <v>219</v>
      </c>
      <c r="DE30" s="37" t="s">
        <v>213</v>
      </c>
      <c r="DF30" s="37" t="s">
        <v>213</v>
      </c>
      <c r="DG30" s="37">
        <v>14.66</v>
      </c>
      <c r="DH30" s="37">
        <v>16.14</v>
      </c>
      <c r="DI30" s="37">
        <v>17.26</v>
      </c>
      <c r="DJ30" s="37">
        <v>18.18</v>
      </c>
      <c r="DK30" s="37">
        <v>18.98</v>
      </c>
      <c r="DL30" s="37">
        <v>19.52</v>
      </c>
      <c r="DM30" s="37">
        <v>18.84</v>
      </c>
      <c r="DN30" s="37" t="s">
        <v>250</v>
      </c>
      <c r="DO30" s="37" t="s">
        <v>250</v>
      </c>
      <c r="DP30" s="37" t="s">
        <v>250</v>
      </c>
      <c r="DQ30" s="37">
        <v>0</v>
      </c>
      <c r="DR30" s="37">
        <v>1.3</v>
      </c>
      <c r="DS30" s="37">
        <v>2.4</v>
      </c>
      <c r="DT30" s="37">
        <v>3.2</v>
      </c>
      <c r="DU30" s="37">
        <v>3.4</v>
      </c>
      <c r="DV30" s="37">
        <v>3.5</v>
      </c>
      <c r="DW30" s="37">
        <v>3.9</v>
      </c>
      <c r="DX30" s="37" t="s">
        <v>213</v>
      </c>
      <c r="DY30" s="37" t="s">
        <v>213</v>
      </c>
      <c r="DZ30" s="37" t="s">
        <v>213</v>
      </c>
      <c r="EA30" s="37">
        <v>6.8</v>
      </c>
      <c r="EB30" s="37">
        <v>5.8</v>
      </c>
      <c r="EC30" s="37">
        <v>5.1</v>
      </c>
      <c r="ED30" s="37">
        <v>4.7</v>
      </c>
      <c r="EE30" s="37">
        <v>5.7</v>
      </c>
      <c r="EF30" s="37">
        <v>4.1</v>
      </c>
      <c r="EG30" s="37">
        <v>3.3</v>
      </c>
      <c r="EH30" s="37" t="s">
        <v>250</v>
      </c>
      <c r="EI30" s="37" t="s">
        <v>250</v>
      </c>
      <c r="EJ30" s="37" t="s">
        <v>250</v>
      </c>
      <c r="EK30" s="37">
        <v>2.5</v>
      </c>
      <c r="EL30" s="37">
        <v>2.5</v>
      </c>
      <c r="EM30" s="37">
        <v>2.7</v>
      </c>
      <c r="EN30" s="37">
        <v>2.7</v>
      </c>
      <c r="EO30" s="37">
        <v>3.9</v>
      </c>
      <c r="EP30" s="37">
        <v>4.1</v>
      </c>
      <c r="EQ30" s="37">
        <v>4.4</v>
      </c>
      <c r="ER30" s="37" t="s">
        <v>250</v>
      </c>
      <c r="ES30" s="37" t="s">
        <v>250</v>
      </c>
      <c r="ET30" s="37" t="s">
        <v>250</v>
      </c>
      <c r="EU30" s="37">
        <v>0</v>
      </c>
      <c r="EV30" s="37">
        <v>2</v>
      </c>
      <c r="EW30" s="37">
        <v>3</v>
      </c>
      <c r="EX30" s="37">
        <v>3</v>
      </c>
      <c r="EY30" s="37">
        <v>3</v>
      </c>
      <c r="EZ30" s="37">
        <v>4</v>
      </c>
      <c r="FA30" s="37">
        <v>4</v>
      </c>
      <c r="FB30" s="37" t="s">
        <v>253</v>
      </c>
      <c r="FC30" s="37" t="s">
        <v>253</v>
      </c>
      <c r="FD30" s="37" t="s">
        <v>253</v>
      </c>
      <c r="FE30" s="37">
        <v>1</v>
      </c>
      <c r="FF30" s="37">
        <v>30</v>
      </c>
      <c r="FG30" s="37">
        <v>42</v>
      </c>
      <c r="FH30" s="37">
        <v>51</v>
      </c>
      <c r="FI30" s="37">
        <v>54</v>
      </c>
      <c r="FJ30" s="37">
        <v>83</v>
      </c>
      <c r="FK30" s="37">
        <v>102</v>
      </c>
      <c r="FL30" s="37" t="s">
        <v>253</v>
      </c>
      <c r="FM30" s="37" t="s">
        <v>253</v>
      </c>
      <c r="FN30" s="37" t="s">
        <v>253</v>
      </c>
      <c r="FO30" s="37">
        <v>2</v>
      </c>
      <c r="FP30" s="37">
        <v>0</v>
      </c>
      <c r="FQ30" s="37">
        <v>0</v>
      </c>
      <c r="FR30" s="37">
        <v>1</v>
      </c>
      <c r="FS30" s="37">
        <v>1</v>
      </c>
      <c r="FT30" s="37">
        <v>0</v>
      </c>
      <c r="FU30" s="37">
        <v>3</v>
      </c>
      <c r="FV30" s="37" t="s">
        <v>253</v>
      </c>
      <c r="FW30" s="37" t="s">
        <v>253</v>
      </c>
      <c r="FX30" s="37" t="s">
        <v>253</v>
      </c>
      <c r="FY30" s="37">
        <v>2</v>
      </c>
      <c r="FZ30" s="37">
        <v>1</v>
      </c>
      <c r="GA30" s="37">
        <v>1</v>
      </c>
      <c r="GB30" s="37">
        <v>3</v>
      </c>
      <c r="GC30" s="37">
        <v>1</v>
      </c>
      <c r="GD30" s="37">
        <v>4</v>
      </c>
      <c r="GE30" s="37">
        <v>3</v>
      </c>
      <c r="GF30" s="37" t="s">
        <v>253</v>
      </c>
      <c r="GG30" s="37" t="s">
        <v>253</v>
      </c>
      <c r="GH30" s="37" t="s">
        <v>253</v>
      </c>
      <c r="GI30" s="37">
        <v>0</v>
      </c>
      <c r="GJ30" s="37">
        <v>0</v>
      </c>
      <c r="GK30" s="37">
        <v>1</v>
      </c>
      <c r="GL30" s="37">
        <v>1</v>
      </c>
      <c r="GM30" s="37">
        <v>1</v>
      </c>
      <c r="GN30" s="37">
        <v>3</v>
      </c>
      <c r="GO30" s="37">
        <v>2</v>
      </c>
      <c r="GP30" s="37" t="s">
        <v>253</v>
      </c>
      <c r="GQ30" s="37" t="s">
        <v>253</v>
      </c>
      <c r="GR30" s="37" t="s">
        <v>253</v>
      </c>
      <c r="GS30" s="37" t="s">
        <v>267</v>
      </c>
      <c r="GT30" s="37" t="s">
        <v>247</v>
      </c>
      <c r="GU30" s="37" t="s">
        <v>268</v>
      </c>
      <c r="GV30" s="37" t="s">
        <v>269</v>
      </c>
      <c r="GW30" s="37" t="s">
        <v>218</v>
      </c>
      <c r="GX30" s="37" t="s">
        <v>218</v>
      </c>
    </row>
    <row r="31" spans="1:206" s="37" customFormat="1" ht="12.75">
      <c r="A31" s="37">
        <v>56155</v>
      </c>
      <c r="B31" s="37" t="s">
        <v>240</v>
      </c>
      <c r="C31" s="37" t="s">
        <v>264</v>
      </c>
      <c r="D31" s="37">
        <v>1</v>
      </c>
      <c r="E31" s="37" t="s">
        <v>227</v>
      </c>
      <c r="F31" s="37">
        <v>57339276</v>
      </c>
      <c r="G31" s="37">
        <v>0</v>
      </c>
      <c r="H31" s="37" t="s">
        <v>265</v>
      </c>
      <c r="I31" s="37">
        <v>20050617</v>
      </c>
      <c r="J31" s="37" t="s">
        <v>280</v>
      </c>
      <c r="K31" s="37" t="s">
        <v>210</v>
      </c>
      <c r="L31" s="37" t="s">
        <v>211</v>
      </c>
      <c r="M31" s="37">
        <v>134</v>
      </c>
      <c r="N31" s="37" t="s">
        <v>250</v>
      </c>
      <c r="O31" s="37" t="s">
        <v>213</v>
      </c>
      <c r="P31" s="37">
        <v>39.3</v>
      </c>
      <c r="Q31" s="37">
        <v>2.6</v>
      </c>
      <c r="R31" s="37" t="s">
        <v>212</v>
      </c>
      <c r="S31" s="37">
        <v>-1.5521</v>
      </c>
      <c r="T31" s="37">
        <v>1600</v>
      </c>
      <c r="U31" s="37">
        <v>20</v>
      </c>
      <c r="V31" s="37">
        <v>99</v>
      </c>
      <c r="W31" s="37">
        <v>39.9</v>
      </c>
      <c r="X31" s="37">
        <v>110</v>
      </c>
      <c r="Y31" s="37">
        <v>30</v>
      </c>
      <c r="Z31" s="37">
        <v>68</v>
      </c>
      <c r="AA31" s="37">
        <v>2.24</v>
      </c>
      <c r="AB31" s="37">
        <v>7</v>
      </c>
      <c r="AC31" s="37" t="s">
        <v>213</v>
      </c>
      <c r="AD31" s="37">
        <v>2660</v>
      </c>
      <c r="AE31" s="37">
        <v>35.8</v>
      </c>
      <c r="AF31" s="37">
        <v>98</v>
      </c>
      <c r="AG31" s="37">
        <v>39.9</v>
      </c>
      <c r="AH31" s="37">
        <v>110.1</v>
      </c>
      <c r="AI31" s="37">
        <v>28.5</v>
      </c>
      <c r="AJ31" s="37">
        <v>68</v>
      </c>
      <c r="AK31" s="37">
        <v>3.74</v>
      </c>
      <c r="AL31" s="37">
        <v>2.4</v>
      </c>
      <c r="AM31" s="37" t="s">
        <v>213</v>
      </c>
      <c r="AN31" s="37" t="s">
        <v>214</v>
      </c>
      <c r="AO31" s="37">
        <v>414</v>
      </c>
      <c r="AP31" s="37">
        <v>212.2</v>
      </c>
      <c r="AQ31" s="37">
        <v>0.5</v>
      </c>
      <c r="AR31" s="37">
        <v>543.5</v>
      </c>
      <c r="AS31" s="37">
        <v>632.2</v>
      </c>
      <c r="AT31" s="37" t="s">
        <v>213</v>
      </c>
      <c r="AU31" s="37" t="s">
        <v>213</v>
      </c>
      <c r="AV31" s="37" t="s">
        <v>215</v>
      </c>
      <c r="AW31" s="37" t="s">
        <v>213</v>
      </c>
      <c r="AX31" s="37" t="s">
        <v>216</v>
      </c>
      <c r="AY31" s="37">
        <v>786</v>
      </c>
      <c r="AZ31" s="37">
        <v>306</v>
      </c>
      <c r="BA31" s="37">
        <v>1.1</v>
      </c>
      <c r="BB31" s="37">
        <v>485.3</v>
      </c>
      <c r="BC31" s="37">
        <v>625.1</v>
      </c>
      <c r="BD31" s="37" t="s">
        <v>213</v>
      </c>
      <c r="BE31" s="37" t="s">
        <v>213</v>
      </c>
      <c r="BF31" s="37" t="s">
        <v>215</v>
      </c>
      <c r="BG31" s="37" t="s">
        <v>213</v>
      </c>
      <c r="BH31" s="37" t="s">
        <v>216</v>
      </c>
      <c r="BI31" s="37">
        <v>16.6</v>
      </c>
      <c r="BJ31" s="37">
        <v>60.3</v>
      </c>
      <c r="BK31" s="37">
        <v>24.8</v>
      </c>
      <c r="BL31" s="37">
        <v>67.3</v>
      </c>
      <c r="BM31" s="37">
        <v>17.3</v>
      </c>
      <c r="BN31" s="37">
        <v>37.5</v>
      </c>
      <c r="BO31" s="37">
        <v>56.2</v>
      </c>
      <c r="BP31" s="37">
        <v>72.3</v>
      </c>
      <c r="BQ31" s="37">
        <v>34.6</v>
      </c>
      <c r="BR31" s="37">
        <v>20.8</v>
      </c>
      <c r="BS31" s="37">
        <v>17.8</v>
      </c>
      <c r="BT31" s="37">
        <v>45.6</v>
      </c>
      <c r="BU31" s="37" t="s">
        <v>217</v>
      </c>
      <c r="BV31" s="37" t="s">
        <v>217</v>
      </c>
      <c r="BW31" s="37" t="s">
        <v>252</v>
      </c>
      <c r="BX31" s="37" t="s">
        <v>252</v>
      </c>
      <c r="BY31" s="37">
        <v>39.3</v>
      </c>
      <c r="BZ31" s="37">
        <v>2.9</v>
      </c>
      <c r="CA31" s="37">
        <v>4.4</v>
      </c>
      <c r="CB31" s="37">
        <v>1.7</v>
      </c>
      <c r="CC31" s="37">
        <v>3.2</v>
      </c>
      <c r="CD31" s="37">
        <v>2.4</v>
      </c>
      <c r="CE31" s="37">
        <v>2</v>
      </c>
      <c r="CF31" s="37">
        <v>2.2</v>
      </c>
      <c r="CG31" s="37">
        <v>2</v>
      </c>
      <c r="CH31" s="37">
        <v>3.8</v>
      </c>
      <c r="CI31" s="37">
        <v>1.7</v>
      </c>
      <c r="CJ31" s="37">
        <v>2.3</v>
      </c>
      <c r="CK31" s="37">
        <v>2.2</v>
      </c>
      <c r="CL31" s="37" t="s">
        <v>218</v>
      </c>
      <c r="CM31" s="37" t="s">
        <v>218</v>
      </c>
      <c r="CN31" s="37">
        <v>2.57</v>
      </c>
      <c r="CO31" s="37" t="s">
        <v>252</v>
      </c>
      <c r="CP31" s="37">
        <v>2.6</v>
      </c>
      <c r="CQ31" s="37" t="s">
        <v>213</v>
      </c>
      <c r="CR31" s="37" t="s">
        <v>213</v>
      </c>
      <c r="CS31" s="37" t="s">
        <v>213</v>
      </c>
      <c r="CT31" s="37" t="s">
        <v>213</v>
      </c>
      <c r="CU31" s="37" t="s">
        <v>213</v>
      </c>
      <c r="CV31" s="37" t="s">
        <v>213</v>
      </c>
      <c r="CW31" s="37" t="s">
        <v>213</v>
      </c>
      <c r="CX31" s="37" t="s">
        <v>213</v>
      </c>
      <c r="CY31" s="37" t="s">
        <v>213</v>
      </c>
      <c r="CZ31" s="37" t="s">
        <v>213</v>
      </c>
      <c r="DA31" s="37" t="s">
        <v>213</v>
      </c>
      <c r="DB31" s="37" t="s">
        <v>213</v>
      </c>
      <c r="DC31" s="37" t="s">
        <v>219</v>
      </c>
      <c r="DD31" s="37" t="s">
        <v>219</v>
      </c>
      <c r="DE31" s="37" t="s">
        <v>213</v>
      </c>
      <c r="DF31" s="37" t="s">
        <v>213</v>
      </c>
      <c r="DG31" s="37">
        <v>14.54</v>
      </c>
      <c r="DH31" s="37">
        <v>16.54</v>
      </c>
      <c r="DI31" s="37">
        <v>18.42</v>
      </c>
      <c r="DJ31" s="37">
        <v>17.7</v>
      </c>
      <c r="DK31" s="37">
        <v>17.7</v>
      </c>
      <c r="DL31" s="37" t="s">
        <v>250</v>
      </c>
      <c r="DM31" s="37" t="s">
        <v>250</v>
      </c>
      <c r="DN31" s="37" t="s">
        <v>250</v>
      </c>
      <c r="DO31" s="37" t="s">
        <v>250</v>
      </c>
      <c r="DP31" s="37" t="s">
        <v>250</v>
      </c>
      <c r="DQ31" s="37">
        <v>0</v>
      </c>
      <c r="DR31" s="37">
        <v>1.4</v>
      </c>
      <c r="DS31" s="37">
        <v>2.6</v>
      </c>
      <c r="DT31" s="37">
        <v>3.4</v>
      </c>
      <c r="DU31" s="37">
        <v>3.6</v>
      </c>
      <c r="DV31" s="37" t="s">
        <v>213</v>
      </c>
      <c r="DW31" s="37" t="s">
        <v>213</v>
      </c>
      <c r="DX31" s="37" t="s">
        <v>213</v>
      </c>
      <c r="DY31" s="37" t="s">
        <v>213</v>
      </c>
      <c r="DZ31" s="37" t="s">
        <v>213</v>
      </c>
      <c r="EA31" s="37">
        <v>6.8</v>
      </c>
      <c r="EB31" s="37">
        <v>5.8</v>
      </c>
      <c r="EC31" s="37">
        <v>5</v>
      </c>
      <c r="ED31" s="37">
        <v>4</v>
      </c>
      <c r="EE31" s="37">
        <v>3.7</v>
      </c>
      <c r="EF31" s="37" t="s">
        <v>250</v>
      </c>
      <c r="EG31" s="37" t="s">
        <v>250</v>
      </c>
      <c r="EH31" s="37" t="s">
        <v>250</v>
      </c>
      <c r="EI31" s="37" t="s">
        <v>250</v>
      </c>
      <c r="EJ31" s="37" t="s">
        <v>250</v>
      </c>
      <c r="EK31" s="37">
        <v>2.6</v>
      </c>
      <c r="EL31" s="37">
        <v>2.6</v>
      </c>
      <c r="EM31" s="37">
        <v>3.2</v>
      </c>
      <c r="EN31" s="37">
        <v>3.1</v>
      </c>
      <c r="EO31" s="37">
        <v>3</v>
      </c>
      <c r="EP31" s="37" t="s">
        <v>250</v>
      </c>
      <c r="EQ31" s="37" t="s">
        <v>250</v>
      </c>
      <c r="ER31" s="37" t="s">
        <v>250</v>
      </c>
      <c r="ES31" s="37" t="s">
        <v>250</v>
      </c>
      <c r="ET31" s="37" t="s">
        <v>250</v>
      </c>
      <c r="EU31" s="37">
        <v>0</v>
      </c>
      <c r="EV31" s="37">
        <v>3</v>
      </c>
      <c r="EW31" s="37">
        <v>3</v>
      </c>
      <c r="EX31" s="37">
        <v>3</v>
      </c>
      <c r="EY31" s="37">
        <v>4</v>
      </c>
      <c r="EZ31" s="37" t="s">
        <v>253</v>
      </c>
      <c r="FA31" s="37" t="s">
        <v>253</v>
      </c>
      <c r="FB31" s="37" t="s">
        <v>253</v>
      </c>
      <c r="FC31" s="37" t="s">
        <v>253</v>
      </c>
      <c r="FD31" s="37" t="s">
        <v>253</v>
      </c>
      <c r="FE31" s="37">
        <v>1</v>
      </c>
      <c r="FF31" s="37">
        <v>27</v>
      </c>
      <c r="FG31" s="37">
        <v>45</v>
      </c>
      <c r="FH31" s="37">
        <v>55</v>
      </c>
      <c r="FI31" s="37">
        <v>60</v>
      </c>
      <c r="FJ31" s="37" t="s">
        <v>253</v>
      </c>
      <c r="FK31" s="37" t="s">
        <v>253</v>
      </c>
      <c r="FL31" s="37" t="s">
        <v>253</v>
      </c>
      <c r="FM31" s="37" t="s">
        <v>253</v>
      </c>
      <c r="FN31" s="37" t="s">
        <v>253</v>
      </c>
      <c r="FO31" s="37">
        <v>0</v>
      </c>
      <c r="FP31" s="37">
        <v>0</v>
      </c>
      <c r="FQ31" s="37">
        <v>0</v>
      </c>
      <c r="FR31" s="37">
        <v>0</v>
      </c>
      <c r="FS31" s="37">
        <v>2</v>
      </c>
      <c r="FT31" s="37" t="s">
        <v>253</v>
      </c>
      <c r="FU31" s="37" t="s">
        <v>253</v>
      </c>
      <c r="FV31" s="37" t="s">
        <v>253</v>
      </c>
      <c r="FW31" s="37" t="s">
        <v>253</v>
      </c>
      <c r="FX31" s="37" t="s">
        <v>253</v>
      </c>
      <c r="FY31" s="37">
        <v>3</v>
      </c>
      <c r="FZ31" s="37">
        <v>2</v>
      </c>
      <c r="GA31" s="37">
        <v>2</v>
      </c>
      <c r="GB31" s="37">
        <v>1</v>
      </c>
      <c r="GC31" s="37">
        <v>3</v>
      </c>
      <c r="GD31" s="37" t="s">
        <v>253</v>
      </c>
      <c r="GE31" s="37" t="s">
        <v>253</v>
      </c>
      <c r="GF31" s="37" t="s">
        <v>253</v>
      </c>
      <c r="GG31" s="37" t="s">
        <v>253</v>
      </c>
      <c r="GH31" s="37" t="s">
        <v>253</v>
      </c>
      <c r="GI31" s="37">
        <v>0</v>
      </c>
      <c r="GJ31" s="37">
        <v>0</v>
      </c>
      <c r="GK31" s="37">
        <v>2</v>
      </c>
      <c r="GL31" s="37">
        <v>1</v>
      </c>
      <c r="GM31" s="37">
        <v>2</v>
      </c>
      <c r="GN31" s="37" t="s">
        <v>253</v>
      </c>
      <c r="GO31" s="37" t="s">
        <v>253</v>
      </c>
      <c r="GP31" s="37" t="s">
        <v>253</v>
      </c>
      <c r="GQ31" s="37" t="s">
        <v>253</v>
      </c>
      <c r="GR31" s="37" t="s">
        <v>253</v>
      </c>
      <c r="GS31" s="37" t="s">
        <v>267</v>
      </c>
      <c r="GT31" s="37">
        <v>44</v>
      </c>
      <c r="GU31" s="37" t="s">
        <v>281</v>
      </c>
      <c r="GV31" s="37" t="s">
        <v>282</v>
      </c>
      <c r="GW31" s="37" t="s">
        <v>283</v>
      </c>
      <c r="GX31" s="37" t="s">
        <v>218</v>
      </c>
    </row>
    <row r="32" spans="1:206" s="37" customFormat="1" ht="12.75">
      <c r="A32" s="37">
        <v>55904</v>
      </c>
      <c r="B32" s="37" t="s">
        <v>240</v>
      </c>
      <c r="C32" s="37" t="s">
        <v>270</v>
      </c>
      <c r="D32" s="37">
        <v>1</v>
      </c>
      <c r="E32" s="37" t="s">
        <v>227</v>
      </c>
      <c r="F32" s="37">
        <v>57339276</v>
      </c>
      <c r="G32" s="37">
        <v>0</v>
      </c>
      <c r="H32" s="37" t="s">
        <v>265</v>
      </c>
      <c r="I32" s="37">
        <v>20050809</v>
      </c>
      <c r="J32" s="37" t="s">
        <v>322</v>
      </c>
      <c r="K32" s="37" t="s">
        <v>210</v>
      </c>
      <c r="L32" s="37" t="s">
        <v>211</v>
      </c>
      <c r="M32" s="37">
        <v>1</v>
      </c>
      <c r="N32" s="37" t="s">
        <v>250</v>
      </c>
      <c r="O32" s="37" t="s">
        <v>213</v>
      </c>
      <c r="P32" s="37">
        <v>0</v>
      </c>
      <c r="Q32" s="37">
        <v>0</v>
      </c>
      <c r="R32" s="37" t="s">
        <v>212</v>
      </c>
      <c r="S32" s="37">
        <v>-6.2026</v>
      </c>
      <c r="T32" s="37">
        <v>1599</v>
      </c>
      <c r="U32" s="37">
        <v>20.1</v>
      </c>
      <c r="V32" s="37">
        <v>99</v>
      </c>
      <c r="W32" s="37">
        <v>39.2</v>
      </c>
      <c r="X32" s="37">
        <v>109.5</v>
      </c>
      <c r="Y32" s="37">
        <v>30</v>
      </c>
      <c r="Z32" s="37">
        <v>68</v>
      </c>
      <c r="AA32" s="37">
        <v>1.52</v>
      </c>
      <c r="AB32" s="37">
        <v>7</v>
      </c>
      <c r="AC32" s="37" t="s">
        <v>213</v>
      </c>
      <c r="AD32" s="37">
        <v>2620</v>
      </c>
      <c r="AE32" s="37">
        <v>24.6</v>
      </c>
      <c r="AF32" s="37">
        <v>98</v>
      </c>
      <c r="AG32" s="37">
        <v>40</v>
      </c>
      <c r="AH32" s="37">
        <v>110.6</v>
      </c>
      <c r="AI32" s="37">
        <v>30.1</v>
      </c>
      <c r="AJ32" s="37">
        <v>68.4</v>
      </c>
      <c r="AK32" s="37">
        <v>3.8</v>
      </c>
      <c r="AL32" s="37">
        <v>4</v>
      </c>
      <c r="AM32" s="37" t="s">
        <v>213</v>
      </c>
      <c r="AN32" s="37" t="s">
        <v>214</v>
      </c>
      <c r="AO32" s="37">
        <v>411</v>
      </c>
      <c r="AP32" s="37">
        <v>208.9</v>
      </c>
      <c r="AQ32" s="37">
        <v>0.5</v>
      </c>
      <c r="AR32" s="37">
        <v>693.2</v>
      </c>
      <c r="AS32" s="37">
        <v>643.1</v>
      </c>
      <c r="AT32" s="37" t="s">
        <v>213</v>
      </c>
      <c r="AU32" s="37" t="s">
        <v>213</v>
      </c>
      <c r="AV32" s="37" t="s">
        <v>215</v>
      </c>
      <c r="AW32" s="37" t="s">
        <v>213</v>
      </c>
      <c r="AX32" s="37" t="s">
        <v>216</v>
      </c>
      <c r="AY32" s="37">
        <v>792</v>
      </c>
      <c r="AZ32" s="37">
        <v>307.9</v>
      </c>
      <c r="BA32" s="37">
        <v>1</v>
      </c>
      <c r="BB32" s="37">
        <v>656.7</v>
      </c>
      <c r="BC32" s="37">
        <v>634.7</v>
      </c>
      <c r="BD32" s="37" t="s">
        <v>213</v>
      </c>
      <c r="BE32" s="37" t="s">
        <v>213</v>
      </c>
      <c r="BF32" s="37" t="s">
        <v>215</v>
      </c>
      <c r="BG32" s="37" t="s">
        <v>213</v>
      </c>
      <c r="BH32" s="37" t="s">
        <v>216</v>
      </c>
      <c r="BI32" s="37">
        <v>0</v>
      </c>
      <c r="BJ32" s="37">
        <v>0</v>
      </c>
      <c r="BK32" s="37">
        <v>0</v>
      </c>
      <c r="BL32" s="37">
        <v>0</v>
      </c>
      <c r="BM32" s="37">
        <v>0</v>
      </c>
      <c r="BN32" s="37">
        <v>0</v>
      </c>
      <c r="BO32" s="37">
        <v>0</v>
      </c>
      <c r="BP32" s="37">
        <v>0</v>
      </c>
      <c r="BQ32" s="37">
        <v>0</v>
      </c>
      <c r="BR32" s="37">
        <v>0</v>
      </c>
      <c r="BS32" s="37">
        <v>0</v>
      </c>
      <c r="BT32" s="37">
        <v>0</v>
      </c>
      <c r="BU32" s="37" t="s">
        <v>217</v>
      </c>
      <c r="BV32" s="37" t="s">
        <v>217</v>
      </c>
      <c r="BW32" s="37" t="s">
        <v>252</v>
      </c>
      <c r="BX32" s="37" t="s">
        <v>252</v>
      </c>
      <c r="BY32" s="37">
        <v>0</v>
      </c>
      <c r="BZ32" s="37">
        <v>0</v>
      </c>
      <c r="CA32" s="37">
        <v>0</v>
      </c>
      <c r="CB32" s="37">
        <v>0</v>
      </c>
      <c r="CC32" s="37">
        <v>0</v>
      </c>
      <c r="CD32" s="37">
        <v>0</v>
      </c>
      <c r="CE32" s="37">
        <v>0</v>
      </c>
      <c r="CF32" s="37">
        <v>0</v>
      </c>
      <c r="CG32" s="37">
        <v>0</v>
      </c>
      <c r="CH32" s="37">
        <v>0</v>
      </c>
      <c r="CI32" s="37">
        <v>0</v>
      </c>
      <c r="CJ32" s="37">
        <v>0</v>
      </c>
      <c r="CK32" s="37">
        <v>0</v>
      </c>
      <c r="CL32" s="37" t="s">
        <v>218</v>
      </c>
      <c r="CM32" s="37" t="s">
        <v>218</v>
      </c>
      <c r="CN32" s="37">
        <v>0</v>
      </c>
      <c r="CO32" s="37" t="s">
        <v>252</v>
      </c>
      <c r="CP32" s="37">
        <v>0</v>
      </c>
      <c r="CQ32" s="37" t="s">
        <v>213</v>
      </c>
      <c r="CR32" s="37" t="s">
        <v>213</v>
      </c>
      <c r="CS32" s="37" t="s">
        <v>213</v>
      </c>
      <c r="CT32" s="37" t="s">
        <v>213</v>
      </c>
      <c r="CU32" s="37" t="s">
        <v>213</v>
      </c>
      <c r="CV32" s="37" t="s">
        <v>213</v>
      </c>
      <c r="CW32" s="37" t="s">
        <v>213</v>
      </c>
      <c r="CX32" s="37" t="s">
        <v>213</v>
      </c>
      <c r="CY32" s="37" t="s">
        <v>213</v>
      </c>
      <c r="CZ32" s="37" t="s">
        <v>213</v>
      </c>
      <c r="DA32" s="37" t="s">
        <v>213</v>
      </c>
      <c r="DB32" s="37" t="s">
        <v>213</v>
      </c>
      <c r="DC32" s="37" t="s">
        <v>219</v>
      </c>
      <c r="DD32" s="37" t="s">
        <v>219</v>
      </c>
      <c r="DE32" s="37" t="s">
        <v>213</v>
      </c>
      <c r="DF32" s="37" t="s">
        <v>213</v>
      </c>
      <c r="DG32" s="37" t="s">
        <v>250</v>
      </c>
      <c r="DH32" s="37" t="s">
        <v>250</v>
      </c>
      <c r="DI32" s="37" t="s">
        <v>250</v>
      </c>
      <c r="DJ32" s="37" t="s">
        <v>250</v>
      </c>
      <c r="DK32" s="37" t="s">
        <v>250</v>
      </c>
      <c r="DL32" s="37" t="s">
        <v>250</v>
      </c>
      <c r="DM32" s="37" t="s">
        <v>250</v>
      </c>
      <c r="DN32" s="37" t="s">
        <v>250</v>
      </c>
      <c r="DO32" s="37" t="s">
        <v>250</v>
      </c>
      <c r="DP32" s="37" t="s">
        <v>250</v>
      </c>
      <c r="DQ32" s="37" t="s">
        <v>213</v>
      </c>
      <c r="DR32" s="37" t="s">
        <v>213</v>
      </c>
      <c r="DS32" s="37" t="s">
        <v>213</v>
      </c>
      <c r="DT32" s="37" t="s">
        <v>213</v>
      </c>
      <c r="DU32" s="37" t="s">
        <v>213</v>
      </c>
      <c r="DV32" s="37" t="s">
        <v>213</v>
      </c>
      <c r="DW32" s="37" t="s">
        <v>213</v>
      </c>
      <c r="DX32" s="37" t="s">
        <v>213</v>
      </c>
      <c r="DY32" s="37" t="s">
        <v>213</v>
      </c>
      <c r="DZ32" s="37" t="s">
        <v>213</v>
      </c>
      <c r="EA32" s="37" t="s">
        <v>250</v>
      </c>
      <c r="EB32" s="37" t="s">
        <v>250</v>
      </c>
      <c r="EC32" s="37" t="s">
        <v>250</v>
      </c>
      <c r="ED32" s="37" t="s">
        <v>250</v>
      </c>
      <c r="EE32" s="37" t="s">
        <v>250</v>
      </c>
      <c r="EF32" s="37" t="s">
        <v>250</v>
      </c>
      <c r="EG32" s="37" t="s">
        <v>250</v>
      </c>
      <c r="EH32" s="37" t="s">
        <v>250</v>
      </c>
      <c r="EI32" s="37" t="s">
        <v>250</v>
      </c>
      <c r="EJ32" s="37" t="s">
        <v>250</v>
      </c>
      <c r="EK32" s="37" t="s">
        <v>250</v>
      </c>
      <c r="EL32" s="37" t="s">
        <v>250</v>
      </c>
      <c r="EM32" s="37" t="s">
        <v>250</v>
      </c>
      <c r="EN32" s="37" t="s">
        <v>250</v>
      </c>
      <c r="EO32" s="37" t="s">
        <v>250</v>
      </c>
      <c r="EP32" s="37" t="s">
        <v>250</v>
      </c>
      <c r="EQ32" s="37" t="s">
        <v>250</v>
      </c>
      <c r="ER32" s="37" t="s">
        <v>250</v>
      </c>
      <c r="ES32" s="37" t="s">
        <v>250</v>
      </c>
      <c r="ET32" s="37" t="s">
        <v>250</v>
      </c>
      <c r="EU32" s="37" t="s">
        <v>253</v>
      </c>
      <c r="EV32" s="37" t="s">
        <v>253</v>
      </c>
      <c r="EW32" s="37" t="s">
        <v>253</v>
      </c>
      <c r="EX32" s="37" t="s">
        <v>253</v>
      </c>
      <c r="EY32" s="37" t="s">
        <v>253</v>
      </c>
      <c r="EZ32" s="37" t="s">
        <v>253</v>
      </c>
      <c r="FA32" s="37" t="s">
        <v>253</v>
      </c>
      <c r="FB32" s="37" t="s">
        <v>253</v>
      </c>
      <c r="FC32" s="37" t="s">
        <v>253</v>
      </c>
      <c r="FD32" s="37" t="s">
        <v>253</v>
      </c>
      <c r="FE32" s="37" t="s">
        <v>253</v>
      </c>
      <c r="FF32" s="37" t="s">
        <v>253</v>
      </c>
      <c r="FG32" s="37" t="s">
        <v>253</v>
      </c>
      <c r="FH32" s="37" t="s">
        <v>253</v>
      </c>
      <c r="FI32" s="37" t="s">
        <v>253</v>
      </c>
      <c r="FJ32" s="37" t="s">
        <v>253</v>
      </c>
      <c r="FK32" s="37" t="s">
        <v>253</v>
      </c>
      <c r="FL32" s="37" t="s">
        <v>253</v>
      </c>
      <c r="FM32" s="37" t="s">
        <v>253</v>
      </c>
      <c r="FN32" s="37" t="s">
        <v>253</v>
      </c>
      <c r="FO32" s="37" t="s">
        <v>253</v>
      </c>
      <c r="FP32" s="37" t="s">
        <v>253</v>
      </c>
      <c r="FQ32" s="37" t="s">
        <v>253</v>
      </c>
      <c r="FR32" s="37" t="s">
        <v>253</v>
      </c>
      <c r="FS32" s="37" t="s">
        <v>253</v>
      </c>
      <c r="FT32" s="37" t="s">
        <v>253</v>
      </c>
      <c r="FU32" s="37" t="s">
        <v>253</v>
      </c>
      <c r="FV32" s="37" t="s">
        <v>253</v>
      </c>
      <c r="FW32" s="37" t="s">
        <v>253</v>
      </c>
      <c r="FX32" s="37" t="s">
        <v>253</v>
      </c>
      <c r="FY32" s="37" t="s">
        <v>253</v>
      </c>
      <c r="FZ32" s="37" t="s">
        <v>253</v>
      </c>
      <c r="GA32" s="37" t="s">
        <v>253</v>
      </c>
      <c r="GB32" s="37" t="s">
        <v>253</v>
      </c>
      <c r="GC32" s="37" t="s">
        <v>253</v>
      </c>
      <c r="GD32" s="37" t="s">
        <v>253</v>
      </c>
      <c r="GE32" s="37" t="s">
        <v>253</v>
      </c>
      <c r="GF32" s="37" t="s">
        <v>253</v>
      </c>
      <c r="GG32" s="37" t="s">
        <v>253</v>
      </c>
      <c r="GH32" s="37" t="s">
        <v>253</v>
      </c>
      <c r="GI32" s="37" t="s">
        <v>253</v>
      </c>
      <c r="GJ32" s="37" t="s">
        <v>253</v>
      </c>
      <c r="GK32" s="37" t="s">
        <v>253</v>
      </c>
      <c r="GL32" s="37" t="s">
        <v>253</v>
      </c>
      <c r="GM32" s="37" t="s">
        <v>253</v>
      </c>
      <c r="GN32" s="37" t="s">
        <v>253</v>
      </c>
      <c r="GO32" s="37" t="s">
        <v>253</v>
      </c>
      <c r="GP32" s="37" t="s">
        <v>253</v>
      </c>
      <c r="GQ32" s="37" t="s">
        <v>253</v>
      </c>
      <c r="GR32" s="37" t="s">
        <v>253</v>
      </c>
      <c r="GS32" s="37" t="s">
        <v>323</v>
      </c>
      <c r="GT32" s="37" t="s">
        <v>247</v>
      </c>
      <c r="GU32" s="37" t="s">
        <v>324</v>
      </c>
      <c r="GV32" s="37" t="s">
        <v>325</v>
      </c>
      <c r="GW32" s="37" t="s">
        <v>218</v>
      </c>
      <c r="GX32" s="37" t="s">
        <v>218</v>
      </c>
    </row>
    <row r="33" spans="1:206" ht="12.75">
      <c r="A33">
        <v>56950</v>
      </c>
      <c r="B33" t="s">
        <v>240</v>
      </c>
      <c r="C33" t="s">
        <v>270</v>
      </c>
      <c r="D33">
        <v>2</v>
      </c>
      <c r="E33">
        <v>7</v>
      </c>
      <c r="F33">
        <v>57281176</v>
      </c>
      <c r="G33">
        <v>0</v>
      </c>
      <c r="H33" t="s">
        <v>319</v>
      </c>
      <c r="I33">
        <v>20050907</v>
      </c>
      <c r="J33" t="s">
        <v>333</v>
      </c>
      <c r="K33">
        <v>20061123</v>
      </c>
      <c r="L33" t="s">
        <v>273</v>
      </c>
      <c r="M33">
        <v>350</v>
      </c>
      <c r="N33">
        <v>3.32</v>
      </c>
      <c r="O33">
        <v>46.1</v>
      </c>
      <c r="P33">
        <v>110.4</v>
      </c>
      <c r="Q33">
        <v>2.6</v>
      </c>
      <c r="R33">
        <v>0.6111</v>
      </c>
      <c r="S33">
        <v>1.0131</v>
      </c>
      <c r="T33">
        <v>1600</v>
      </c>
      <c r="U33">
        <v>20</v>
      </c>
      <c r="V33">
        <v>99</v>
      </c>
      <c r="W33">
        <v>40</v>
      </c>
      <c r="X33">
        <v>110</v>
      </c>
      <c r="Y33">
        <v>30</v>
      </c>
      <c r="Z33">
        <v>68</v>
      </c>
      <c r="AA33">
        <v>1.94</v>
      </c>
      <c r="AB33">
        <v>7</v>
      </c>
      <c r="AC33">
        <v>101.2</v>
      </c>
      <c r="AD33">
        <v>2615</v>
      </c>
      <c r="AE33">
        <v>21.6</v>
      </c>
      <c r="AF33">
        <v>97.9</v>
      </c>
      <c r="AG33">
        <v>39.4</v>
      </c>
      <c r="AH33">
        <v>110.1</v>
      </c>
      <c r="AI33">
        <v>28.9</v>
      </c>
      <c r="AJ33">
        <v>68.5</v>
      </c>
      <c r="AK33">
        <v>3.47</v>
      </c>
      <c r="AL33">
        <v>2.8</v>
      </c>
      <c r="AM33">
        <v>101.6</v>
      </c>
      <c r="AN33" t="s">
        <v>214</v>
      </c>
      <c r="AO33">
        <v>446</v>
      </c>
      <c r="AP33">
        <v>207.2</v>
      </c>
      <c r="AQ33">
        <v>2.5</v>
      </c>
      <c r="AR33">
        <v>651.7</v>
      </c>
      <c r="AS33">
        <v>609.6</v>
      </c>
      <c r="AT33">
        <v>505.1</v>
      </c>
      <c r="AU33">
        <v>49.2</v>
      </c>
      <c r="AV33">
        <v>86.2</v>
      </c>
      <c r="AW33">
        <v>347.8</v>
      </c>
      <c r="AX33" t="s">
        <v>216</v>
      </c>
      <c r="AY33">
        <v>806</v>
      </c>
      <c r="AZ33">
        <v>310.8</v>
      </c>
      <c r="BA33">
        <v>5.9</v>
      </c>
      <c r="BB33">
        <v>633.9</v>
      </c>
      <c r="BC33">
        <v>620.9</v>
      </c>
      <c r="BD33">
        <v>455.4</v>
      </c>
      <c r="BE33">
        <v>47.3</v>
      </c>
      <c r="BF33">
        <v>139.2</v>
      </c>
      <c r="BG33">
        <v>398.8</v>
      </c>
      <c r="BH33" t="s">
        <v>216</v>
      </c>
      <c r="BI33">
        <v>103.9</v>
      </c>
      <c r="BJ33">
        <v>74.9</v>
      </c>
      <c r="BK33">
        <v>79.2</v>
      </c>
      <c r="BL33">
        <v>120.2</v>
      </c>
      <c r="BM33">
        <v>84</v>
      </c>
      <c r="BN33">
        <v>64.9</v>
      </c>
      <c r="BO33">
        <v>88.5</v>
      </c>
      <c r="BP33">
        <v>223</v>
      </c>
      <c r="BQ33">
        <v>78</v>
      </c>
      <c r="BR33">
        <v>182.5</v>
      </c>
      <c r="BS33">
        <v>61.4</v>
      </c>
      <c r="BT33">
        <v>89.4</v>
      </c>
      <c r="BU33" t="s">
        <v>217</v>
      </c>
      <c r="BV33" t="s">
        <v>217</v>
      </c>
      <c r="BW33">
        <v>104.16</v>
      </c>
      <c r="BX33">
        <v>104.16</v>
      </c>
      <c r="BY33">
        <v>110.4</v>
      </c>
      <c r="BZ33">
        <v>2.8</v>
      </c>
      <c r="CA33">
        <v>3.5</v>
      </c>
      <c r="CB33">
        <v>2.2</v>
      </c>
      <c r="CC33">
        <v>2.2</v>
      </c>
      <c r="CD33">
        <v>2</v>
      </c>
      <c r="CE33">
        <v>1.8</v>
      </c>
      <c r="CF33">
        <v>2.3</v>
      </c>
      <c r="CG33">
        <v>2.2</v>
      </c>
      <c r="CH33">
        <v>2.4</v>
      </c>
      <c r="CI33">
        <v>2.5</v>
      </c>
      <c r="CJ33">
        <v>2.7</v>
      </c>
      <c r="CK33">
        <v>1.8</v>
      </c>
      <c r="CL33" t="s">
        <v>218</v>
      </c>
      <c r="CM33" t="s">
        <v>218</v>
      </c>
      <c r="CN33">
        <v>2.37</v>
      </c>
      <c r="CO33">
        <v>2.37</v>
      </c>
      <c r="CP33">
        <v>2.6</v>
      </c>
      <c r="CQ33" t="s">
        <v>213</v>
      </c>
      <c r="CR33" t="s">
        <v>213</v>
      </c>
      <c r="CS33" t="s">
        <v>213</v>
      </c>
      <c r="CT33" t="s">
        <v>213</v>
      </c>
      <c r="CU33" t="s">
        <v>213</v>
      </c>
      <c r="CV33" t="s">
        <v>213</v>
      </c>
      <c r="CW33" t="s">
        <v>213</v>
      </c>
      <c r="CX33" t="s">
        <v>213</v>
      </c>
      <c r="CY33" t="s">
        <v>213</v>
      </c>
      <c r="CZ33" t="s">
        <v>213</v>
      </c>
      <c r="DA33" t="s">
        <v>213</v>
      </c>
      <c r="DB33" t="s">
        <v>213</v>
      </c>
      <c r="DC33" t="s">
        <v>219</v>
      </c>
      <c r="DD33" t="s">
        <v>219</v>
      </c>
      <c r="DE33" t="s">
        <v>213</v>
      </c>
      <c r="DF33">
        <v>46.1</v>
      </c>
      <c r="DG33">
        <v>14.92</v>
      </c>
      <c r="DH33">
        <v>16.74</v>
      </c>
      <c r="DI33">
        <v>17.41</v>
      </c>
      <c r="DJ33">
        <v>18.36</v>
      </c>
      <c r="DK33">
        <v>17.75</v>
      </c>
      <c r="DL33">
        <v>18.61</v>
      </c>
      <c r="DM33">
        <v>18.92</v>
      </c>
      <c r="DN33">
        <v>17.82</v>
      </c>
      <c r="DO33">
        <v>20.03</v>
      </c>
      <c r="DP33">
        <v>20.7</v>
      </c>
      <c r="DQ33">
        <v>0</v>
      </c>
      <c r="DR33">
        <v>1.5</v>
      </c>
      <c r="DS33">
        <v>2.2</v>
      </c>
      <c r="DT33">
        <v>2.7</v>
      </c>
      <c r="DU33">
        <v>3.1</v>
      </c>
      <c r="DV33">
        <v>3.3</v>
      </c>
      <c r="DW33">
        <v>3.7</v>
      </c>
      <c r="DX33">
        <v>4.1</v>
      </c>
      <c r="DY33">
        <v>4.5</v>
      </c>
      <c r="DZ33">
        <v>4.8</v>
      </c>
      <c r="EA33">
        <v>6.8</v>
      </c>
      <c r="EB33">
        <v>6.2</v>
      </c>
      <c r="EC33">
        <v>5.3</v>
      </c>
      <c r="ED33">
        <v>5</v>
      </c>
      <c r="EE33">
        <v>4.8</v>
      </c>
      <c r="EF33">
        <v>4.1</v>
      </c>
      <c r="EG33">
        <v>3.9</v>
      </c>
      <c r="EH33">
        <v>2.87</v>
      </c>
      <c r="EI33">
        <v>2.5</v>
      </c>
      <c r="EJ33">
        <v>2.2</v>
      </c>
      <c r="EK33">
        <v>1.95</v>
      </c>
      <c r="EL33">
        <v>2.1</v>
      </c>
      <c r="EM33">
        <v>2.3</v>
      </c>
      <c r="EN33">
        <v>2.2</v>
      </c>
      <c r="EO33">
        <v>2.5</v>
      </c>
      <c r="EP33">
        <v>2.3</v>
      </c>
      <c r="EQ33">
        <v>2.8</v>
      </c>
      <c r="ER33">
        <v>3.1</v>
      </c>
      <c r="ES33">
        <v>3.35</v>
      </c>
      <c r="ET33">
        <v>3.6</v>
      </c>
      <c r="EU33">
        <v>0</v>
      </c>
      <c r="EV33">
        <v>2</v>
      </c>
      <c r="EW33">
        <v>2</v>
      </c>
      <c r="EX33">
        <v>2</v>
      </c>
      <c r="EY33">
        <v>2</v>
      </c>
      <c r="EZ33">
        <v>2</v>
      </c>
      <c r="FA33">
        <v>3</v>
      </c>
      <c r="FB33">
        <v>4</v>
      </c>
      <c r="FC33">
        <v>5</v>
      </c>
      <c r="FD33">
        <v>7</v>
      </c>
      <c r="FE33">
        <v>1</v>
      </c>
      <c r="FF33">
        <v>31</v>
      </c>
      <c r="FG33">
        <v>44</v>
      </c>
      <c r="FH33">
        <v>50</v>
      </c>
      <c r="FI33">
        <v>53</v>
      </c>
      <c r="FJ33">
        <v>86</v>
      </c>
      <c r="FK33">
        <v>111</v>
      </c>
      <c r="FL33">
        <v>166</v>
      </c>
      <c r="FM33">
        <v>209</v>
      </c>
      <c r="FN33">
        <v>241</v>
      </c>
      <c r="FO33">
        <v>0</v>
      </c>
      <c r="FP33">
        <v>1</v>
      </c>
      <c r="FQ33">
        <v>0</v>
      </c>
      <c r="FR33">
        <v>2</v>
      </c>
      <c r="FS33">
        <v>1</v>
      </c>
      <c r="FT33">
        <v>0</v>
      </c>
      <c r="FU33">
        <v>1</v>
      </c>
      <c r="FV33">
        <v>1</v>
      </c>
      <c r="FW33">
        <v>2</v>
      </c>
      <c r="FX33">
        <v>1</v>
      </c>
      <c r="FY33">
        <v>0</v>
      </c>
      <c r="FZ33">
        <v>0</v>
      </c>
      <c r="GA33">
        <v>2</v>
      </c>
      <c r="GB33">
        <v>1</v>
      </c>
      <c r="GC33">
        <v>0</v>
      </c>
      <c r="GD33">
        <v>3</v>
      </c>
      <c r="GE33">
        <v>2</v>
      </c>
      <c r="GF33">
        <v>1</v>
      </c>
      <c r="GG33">
        <v>1</v>
      </c>
      <c r="GH33">
        <v>3</v>
      </c>
      <c r="GI33">
        <v>1</v>
      </c>
      <c r="GJ33">
        <v>2</v>
      </c>
      <c r="GK33">
        <v>1</v>
      </c>
      <c r="GL33">
        <v>1</v>
      </c>
      <c r="GM33">
        <v>1</v>
      </c>
      <c r="GN33">
        <v>2</v>
      </c>
      <c r="GO33">
        <v>2</v>
      </c>
      <c r="GP33">
        <v>3</v>
      </c>
      <c r="GQ33">
        <v>3</v>
      </c>
      <c r="GR33">
        <v>3</v>
      </c>
      <c r="GS33" t="s">
        <v>315</v>
      </c>
      <c r="GT33">
        <v>67</v>
      </c>
      <c r="GU33" t="s">
        <v>218</v>
      </c>
      <c r="GV33" t="s">
        <v>218</v>
      </c>
      <c r="GW33" t="s">
        <v>218</v>
      </c>
      <c r="GX33" t="s">
        <v>218</v>
      </c>
    </row>
    <row r="34" spans="1:206" ht="12.75">
      <c r="A34">
        <v>58239</v>
      </c>
      <c r="B34" t="s">
        <v>240</v>
      </c>
      <c r="C34" t="s">
        <v>270</v>
      </c>
      <c r="D34">
        <v>2</v>
      </c>
      <c r="E34">
        <v>21</v>
      </c>
      <c r="F34">
        <v>57339273</v>
      </c>
      <c r="G34">
        <v>1050</v>
      </c>
      <c r="H34" t="s">
        <v>319</v>
      </c>
      <c r="I34">
        <v>20070219</v>
      </c>
      <c r="J34" t="s">
        <v>383</v>
      </c>
      <c r="K34">
        <v>20080219</v>
      </c>
      <c r="L34" t="s">
        <v>273</v>
      </c>
      <c r="M34">
        <v>350</v>
      </c>
      <c r="N34">
        <v>3.54</v>
      </c>
      <c r="O34">
        <v>36.1</v>
      </c>
      <c r="P34">
        <v>101.2</v>
      </c>
      <c r="Q34">
        <v>1.4</v>
      </c>
      <c r="R34">
        <v>-1.2407</v>
      </c>
      <c r="S34">
        <v>0.4118</v>
      </c>
      <c r="T34">
        <v>1600</v>
      </c>
      <c r="U34">
        <v>20</v>
      </c>
      <c r="V34">
        <v>99</v>
      </c>
      <c r="W34">
        <v>40</v>
      </c>
      <c r="X34">
        <v>110</v>
      </c>
      <c r="Y34">
        <v>30</v>
      </c>
      <c r="Z34">
        <v>68</v>
      </c>
      <c r="AA34">
        <v>1.35</v>
      </c>
      <c r="AB34">
        <v>7</v>
      </c>
      <c r="AC34">
        <v>101.8</v>
      </c>
      <c r="AD34">
        <v>2608</v>
      </c>
      <c r="AE34">
        <v>13.6</v>
      </c>
      <c r="AF34">
        <v>97</v>
      </c>
      <c r="AG34">
        <v>39.9</v>
      </c>
      <c r="AH34">
        <v>110.1</v>
      </c>
      <c r="AI34">
        <v>29.6</v>
      </c>
      <c r="AJ34">
        <v>67.8</v>
      </c>
      <c r="AK34">
        <v>3.66</v>
      </c>
      <c r="AL34">
        <v>3.7</v>
      </c>
      <c r="AM34">
        <v>101.7</v>
      </c>
      <c r="AN34">
        <v>32094</v>
      </c>
      <c r="AO34">
        <v>430</v>
      </c>
      <c r="AP34">
        <v>216.1</v>
      </c>
      <c r="AQ34">
        <v>3</v>
      </c>
      <c r="AR34">
        <v>684.3</v>
      </c>
      <c r="AS34">
        <v>634.6</v>
      </c>
      <c r="AT34">
        <v>515.4</v>
      </c>
      <c r="AU34">
        <v>61.8</v>
      </c>
      <c r="AV34">
        <v>93.8</v>
      </c>
      <c r="AW34">
        <v>329.9</v>
      </c>
      <c r="AX34">
        <v>81.5</v>
      </c>
      <c r="AY34">
        <v>798</v>
      </c>
      <c r="AZ34">
        <v>305.6</v>
      </c>
      <c r="BA34">
        <v>6.7</v>
      </c>
      <c r="BB34">
        <v>617</v>
      </c>
      <c r="BC34">
        <v>610.9</v>
      </c>
      <c r="BD34">
        <v>460.6</v>
      </c>
      <c r="BE34">
        <v>88.3</v>
      </c>
      <c r="BF34">
        <v>131</v>
      </c>
      <c r="BG34">
        <v>395.4</v>
      </c>
      <c r="BH34">
        <v>59.1</v>
      </c>
      <c r="BI34">
        <v>82.2</v>
      </c>
      <c r="BJ34">
        <v>132.1</v>
      </c>
      <c r="BK34">
        <v>64.7</v>
      </c>
      <c r="BL34">
        <v>123.5</v>
      </c>
      <c r="BM34">
        <v>101.3</v>
      </c>
      <c r="BN34">
        <v>89.6</v>
      </c>
      <c r="BO34">
        <v>80.5</v>
      </c>
      <c r="BP34">
        <v>121</v>
      </c>
      <c r="BQ34">
        <v>129.8</v>
      </c>
      <c r="BR34">
        <v>216.1</v>
      </c>
      <c r="BS34">
        <v>103.6</v>
      </c>
      <c r="BT34">
        <v>101.2</v>
      </c>
      <c r="BU34" t="s">
        <v>217</v>
      </c>
      <c r="BV34" t="s">
        <v>317</v>
      </c>
      <c r="BW34">
        <v>112.13</v>
      </c>
      <c r="BX34">
        <v>103.58</v>
      </c>
      <c r="BY34">
        <v>101.2</v>
      </c>
      <c r="BZ34">
        <v>1.5</v>
      </c>
      <c r="CA34">
        <v>1.9</v>
      </c>
      <c r="CB34">
        <v>2</v>
      </c>
      <c r="CC34">
        <v>0.9</v>
      </c>
      <c r="CD34">
        <v>1.4</v>
      </c>
      <c r="CE34">
        <v>1.4</v>
      </c>
      <c r="CF34">
        <v>0.8</v>
      </c>
      <c r="CG34">
        <v>1.7</v>
      </c>
      <c r="CH34">
        <v>1.4</v>
      </c>
      <c r="CI34">
        <v>1.9</v>
      </c>
      <c r="CJ34">
        <v>1.6</v>
      </c>
      <c r="CK34">
        <v>1.4</v>
      </c>
      <c r="CL34" t="s">
        <v>218</v>
      </c>
      <c r="CM34" t="s">
        <v>218</v>
      </c>
      <c r="CN34">
        <v>1.49</v>
      </c>
      <c r="CO34">
        <v>1.49</v>
      </c>
      <c r="CP34">
        <v>1.4</v>
      </c>
      <c r="CQ34">
        <v>36.3</v>
      </c>
      <c r="CR34">
        <v>18</v>
      </c>
      <c r="CS34">
        <v>26</v>
      </c>
      <c r="CT34">
        <v>40</v>
      </c>
      <c r="CU34">
        <v>33.3</v>
      </c>
      <c r="CV34">
        <v>33</v>
      </c>
      <c r="CW34">
        <v>30.3</v>
      </c>
      <c r="CX34">
        <v>39.7</v>
      </c>
      <c r="CY34">
        <v>40.3</v>
      </c>
      <c r="CZ34">
        <v>39</v>
      </c>
      <c r="DA34">
        <v>41.3</v>
      </c>
      <c r="DB34">
        <v>36.7</v>
      </c>
      <c r="DC34" t="s">
        <v>219</v>
      </c>
      <c r="DD34">
        <v>2</v>
      </c>
      <c r="DE34">
        <v>34.5</v>
      </c>
      <c r="DF34">
        <v>36.1</v>
      </c>
      <c r="DG34">
        <v>14.62</v>
      </c>
      <c r="DH34">
        <v>16.23</v>
      </c>
      <c r="DI34">
        <v>17.12</v>
      </c>
      <c r="DJ34">
        <v>17.7</v>
      </c>
      <c r="DK34">
        <v>18.43</v>
      </c>
      <c r="DL34">
        <v>18.63</v>
      </c>
      <c r="DM34">
        <v>19.36</v>
      </c>
      <c r="DN34">
        <v>20.2</v>
      </c>
      <c r="DO34">
        <v>20.94</v>
      </c>
      <c r="DP34">
        <v>22.8</v>
      </c>
      <c r="DQ34">
        <v>0.2</v>
      </c>
      <c r="DR34">
        <v>1.2</v>
      </c>
      <c r="DS34">
        <v>2</v>
      </c>
      <c r="DT34">
        <v>2.7</v>
      </c>
      <c r="DU34">
        <v>3.3</v>
      </c>
      <c r="DV34">
        <v>3.8</v>
      </c>
      <c r="DW34">
        <v>4.1</v>
      </c>
      <c r="DX34">
        <v>4.5</v>
      </c>
      <c r="DY34">
        <v>4.9</v>
      </c>
      <c r="DZ34">
        <v>5.4</v>
      </c>
      <c r="EA34">
        <v>6.8</v>
      </c>
      <c r="EB34">
        <v>6.8</v>
      </c>
      <c r="EC34">
        <v>6.1</v>
      </c>
      <c r="ED34">
        <v>6.1</v>
      </c>
      <c r="EE34">
        <v>6.1</v>
      </c>
      <c r="EF34">
        <v>3.8</v>
      </c>
      <c r="EG34">
        <v>5</v>
      </c>
      <c r="EH34">
        <v>4.9</v>
      </c>
      <c r="EI34">
        <v>4.5</v>
      </c>
      <c r="EJ34">
        <v>2.1</v>
      </c>
      <c r="EK34">
        <v>1.8</v>
      </c>
      <c r="EL34">
        <v>2</v>
      </c>
      <c r="EM34">
        <v>1.9</v>
      </c>
      <c r="EN34">
        <v>2</v>
      </c>
      <c r="EO34">
        <v>2</v>
      </c>
      <c r="EP34">
        <v>2.2</v>
      </c>
      <c r="EQ34">
        <v>2.5</v>
      </c>
      <c r="ER34">
        <v>3.3</v>
      </c>
      <c r="ES34">
        <v>3.6</v>
      </c>
      <c r="ET34">
        <v>4</v>
      </c>
      <c r="EU34">
        <v>0</v>
      </c>
      <c r="EV34">
        <v>1</v>
      </c>
      <c r="EW34">
        <v>2</v>
      </c>
      <c r="EX34">
        <v>2</v>
      </c>
      <c r="EY34">
        <v>2</v>
      </c>
      <c r="EZ34">
        <v>2</v>
      </c>
      <c r="FA34">
        <v>3</v>
      </c>
      <c r="FB34">
        <v>4</v>
      </c>
      <c r="FC34">
        <v>6</v>
      </c>
      <c r="FD34">
        <v>7</v>
      </c>
      <c r="FE34">
        <v>1</v>
      </c>
      <c r="FF34">
        <v>31</v>
      </c>
      <c r="FG34">
        <v>45</v>
      </c>
      <c r="FH34">
        <v>56</v>
      </c>
      <c r="FI34">
        <v>57</v>
      </c>
      <c r="FJ34">
        <v>90</v>
      </c>
      <c r="FK34">
        <v>113</v>
      </c>
      <c r="FL34">
        <v>151</v>
      </c>
      <c r="FM34">
        <v>204</v>
      </c>
      <c r="FN34">
        <v>248</v>
      </c>
      <c r="FO34">
        <v>0</v>
      </c>
      <c r="FP34">
        <v>1</v>
      </c>
      <c r="FQ34">
        <v>0</v>
      </c>
      <c r="FR34">
        <v>1</v>
      </c>
      <c r="FS34">
        <v>0</v>
      </c>
      <c r="FT34">
        <v>4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2</v>
      </c>
      <c r="GA34">
        <v>4</v>
      </c>
      <c r="GB34">
        <v>2</v>
      </c>
      <c r="GC34">
        <v>2</v>
      </c>
      <c r="GD34">
        <v>7</v>
      </c>
      <c r="GE34">
        <v>7</v>
      </c>
      <c r="GF34">
        <v>8</v>
      </c>
      <c r="GG34">
        <v>10</v>
      </c>
      <c r="GH34">
        <v>10</v>
      </c>
      <c r="GI34">
        <v>1</v>
      </c>
      <c r="GJ34">
        <v>1</v>
      </c>
      <c r="GK34">
        <v>3</v>
      </c>
      <c r="GL34">
        <v>5</v>
      </c>
      <c r="GM34">
        <v>4</v>
      </c>
      <c r="GN34">
        <v>0</v>
      </c>
      <c r="GO34">
        <v>6</v>
      </c>
      <c r="GP34">
        <v>2</v>
      </c>
      <c r="GQ34">
        <v>5</v>
      </c>
      <c r="GR34">
        <v>4</v>
      </c>
      <c r="GS34" t="s">
        <v>384</v>
      </c>
      <c r="GT34" t="s">
        <v>385</v>
      </c>
      <c r="GU34" t="s">
        <v>218</v>
      </c>
      <c r="GV34" t="s">
        <v>218</v>
      </c>
      <c r="GW34" t="s">
        <v>218</v>
      </c>
      <c r="GX34" t="s">
        <v>218</v>
      </c>
    </row>
    <row r="35" spans="1:206" ht="12.75">
      <c r="A35">
        <v>65692</v>
      </c>
      <c r="B35" t="s">
        <v>240</v>
      </c>
      <c r="C35" t="s">
        <v>400</v>
      </c>
      <c r="D35">
        <v>2</v>
      </c>
      <c r="E35">
        <v>28</v>
      </c>
      <c r="F35">
        <v>46562858</v>
      </c>
      <c r="G35">
        <v>1400</v>
      </c>
      <c r="H35" t="s">
        <v>319</v>
      </c>
      <c r="I35">
        <v>20080309</v>
      </c>
      <c r="J35" t="s">
        <v>401</v>
      </c>
      <c r="K35">
        <v>20090909</v>
      </c>
      <c r="L35" t="s">
        <v>273</v>
      </c>
      <c r="M35">
        <v>350</v>
      </c>
      <c r="N35">
        <v>3.33</v>
      </c>
      <c r="O35">
        <v>46.4</v>
      </c>
      <c r="P35">
        <v>118.8</v>
      </c>
      <c r="Q35">
        <v>3</v>
      </c>
      <c r="R35">
        <v>0.78</v>
      </c>
      <c r="S35">
        <v>1.4595</v>
      </c>
      <c r="T35">
        <v>1600</v>
      </c>
      <c r="U35">
        <v>20</v>
      </c>
      <c r="V35">
        <v>99</v>
      </c>
      <c r="W35">
        <v>39.9</v>
      </c>
      <c r="X35">
        <v>110</v>
      </c>
      <c r="Y35">
        <v>30</v>
      </c>
      <c r="Z35">
        <v>68</v>
      </c>
      <c r="AA35">
        <v>1.86</v>
      </c>
      <c r="AB35">
        <v>7</v>
      </c>
      <c r="AC35">
        <v>101.7</v>
      </c>
      <c r="AD35">
        <v>2602</v>
      </c>
      <c r="AE35">
        <v>16.1</v>
      </c>
      <c r="AF35">
        <v>97</v>
      </c>
      <c r="AG35">
        <v>39.8</v>
      </c>
      <c r="AH35">
        <v>110</v>
      </c>
      <c r="AI35">
        <v>28.9</v>
      </c>
      <c r="AJ35">
        <v>67.8</v>
      </c>
      <c r="AK35">
        <v>3.88</v>
      </c>
      <c r="AL35">
        <v>3.5</v>
      </c>
      <c r="AM35">
        <v>101.3</v>
      </c>
      <c r="AN35">
        <v>32094</v>
      </c>
      <c r="AO35">
        <v>421</v>
      </c>
      <c r="AP35">
        <v>206.4</v>
      </c>
      <c r="AQ35">
        <v>0.6</v>
      </c>
      <c r="AR35">
        <v>695.4</v>
      </c>
      <c r="AS35">
        <v>658.5</v>
      </c>
      <c r="AT35">
        <v>528.9</v>
      </c>
      <c r="AU35">
        <v>67.2</v>
      </c>
      <c r="AV35">
        <v>78.6</v>
      </c>
      <c r="AW35">
        <v>323.9</v>
      </c>
      <c r="AX35">
        <v>74.3</v>
      </c>
      <c r="AY35">
        <v>817</v>
      </c>
      <c r="AZ35">
        <v>303.6</v>
      </c>
      <c r="BA35">
        <v>1.4</v>
      </c>
      <c r="BB35">
        <v>637.4</v>
      </c>
      <c r="BC35">
        <v>628.3</v>
      </c>
      <c r="BD35">
        <v>464.7</v>
      </c>
      <c r="BE35">
        <v>74.6</v>
      </c>
      <c r="BF35">
        <v>115.7</v>
      </c>
      <c r="BG35">
        <v>382.1</v>
      </c>
      <c r="BH35">
        <v>59.3</v>
      </c>
      <c r="BI35">
        <v>63.6</v>
      </c>
      <c r="BJ35">
        <v>102.3</v>
      </c>
      <c r="BK35">
        <v>91.4</v>
      </c>
      <c r="BL35">
        <v>168.8</v>
      </c>
      <c r="BM35">
        <v>74.8</v>
      </c>
      <c r="BN35">
        <v>102.5</v>
      </c>
      <c r="BO35">
        <v>112.2</v>
      </c>
      <c r="BP35">
        <v>182.3</v>
      </c>
      <c r="BQ35">
        <v>82.3</v>
      </c>
      <c r="BR35">
        <v>137.7</v>
      </c>
      <c r="BS35">
        <v>97.8</v>
      </c>
      <c r="BT35">
        <v>140.1</v>
      </c>
      <c r="BU35" t="s">
        <v>217</v>
      </c>
      <c r="BV35" t="s">
        <v>217</v>
      </c>
      <c r="BW35">
        <v>112.98</v>
      </c>
      <c r="BX35">
        <v>112.98</v>
      </c>
      <c r="BY35">
        <v>118.8</v>
      </c>
      <c r="BZ35">
        <v>2.1</v>
      </c>
      <c r="CA35">
        <v>2.7</v>
      </c>
      <c r="CB35">
        <v>2.1</v>
      </c>
      <c r="CC35">
        <v>2.3</v>
      </c>
      <c r="CD35">
        <v>1.8</v>
      </c>
      <c r="CE35">
        <v>4.7</v>
      </c>
      <c r="CF35">
        <v>1.8</v>
      </c>
      <c r="CG35">
        <v>4.7</v>
      </c>
      <c r="CH35">
        <v>2.3</v>
      </c>
      <c r="CI35">
        <v>3.5</v>
      </c>
      <c r="CJ35">
        <v>1.8</v>
      </c>
      <c r="CK35">
        <v>3.1</v>
      </c>
      <c r="CL35" t="s">
        <v>218</v>
      </c>
      <c r="CM35" t="s">
        <v>218</v>
      </c>
      <c r="CN35">
        <v>2.74</v>
      </c>
      <c r="CO35">
        <v>2.74</v>
      </c>
      <c r="CP35">
        <v>3</v>
      </c>
      <c r="CQ35">
        <v>37</v>
      </c>
      <c r="CR35">
        <v>51.7</v>
      </c>
      <c r="CS35">
        <v>47</v>
      </c>
      <c r="CT35">
        <v>42</v>
      </c>
      <c r="CU35">
        <v>50.3</v>
      </c>
      <c r="CV35">
        <v>43</v>
      </c>
      <c r="CW35">
        <v>54.7</v>
      </c>
      <c r="CX35">
        <v>51</v>
      </c>
      <c r="CY35">
        <v>49.7</v>
      </c>
      <c r="CZ35">
        <v>42</v>
      </c>
      <c r="DA35">
        <v>44.3</v>
      </c>
      <c r="DB35">
        <v>44.7</v>
      </c>
      <c r="DC35" t="s">
        <v>219</v>
      </c>
      <c r="DD35" t="s">
        <v>219</v>
      </c>
      <c r="DE35">
        <v>46.4</v>
      </c>
      <c r="DF35">
        <v>46.4</v>
      </c>
      <c r="DG35">
        <v>14</v>
      </c>
      <c r="DH35">
        <v>16.79</v>
      </c>
      <c r="DI35">
        <v>17.32</v>
      </c>
      <c r="DJ35">
        <v>17.81</v>
      </c>
      <c r="DK35">
        <v>18.05</v>
      </c>
      <c r="DL35">
        <v>18.46</v>
      </c>
      <c r="DM35">
        <v>19.1</v>
      </c>
      <c r="DN35">
        <v>19.2</v>
      </c>
      <c r="DO35">
        <v>19.7</v>
      </c>
      <c r="DP35">
        <v>20.92</v>
      </c>
      <c r="DQ35">
        <v>0.2</v>
      </c>
      <c r="DR35">
        <v>1.3</v>
      </c>
      <c r="DS35">
        <v>2</v>
      </c>
      <c r="DT35">
        <v>2.7</v>
      </c>
      <c r="DU35">
        <v>3.1</v>
      </c>
      <c r="DV35">
        <v>3.3</v>
      </c>
      <c r="DW35">
        <v>3.7</v>
      </c>
      <c r="DX35">
        <v>4.2</v>
      </c>
      <c r="DY35">
        <v>4.6</v>
      </c>
      <c r="DZ35">
        <v>5.1</v>
      </c>
      <c r="EA35">
        <v>7</v>
      </c>
      <c r="EB35">
        <v>6.7</v>
      </c>
      <c r="EC35">
        <v>4.5</v>
      </c>
      <c r="ED35">
        <v>5.6</v>
      </c>
      <c r="EE35">
        <v>5.1</v>
      </c>
      <c r="EF35">
        <v>4.4</v>
      </c>
      <c r="EG35">
        <v>3.9</v>
      </c>
      <c r="EH35">
        <v>2.2</v>
      </c>
      <c r="EI35">
        <v>1.6</v>
      </c>
      <c r="EJ35">
        <v>1.5</v>
      </c>
      <c r="EK35">
        <v>1.7</v>
      </c>
      <c r="EL35">
        <v>2</v>
      </c>
      <c r="EM35">
        <v>1.9</v>
      </c>
      <c r="EN35">
        <v>1.9</v>
      </c>
      <c r="EO35">
        <v>1.9</v>
      </c>
      <c r="EP35">
        <v>2.3</v>
      </c>
      <c r="EQ35">
        <v>2.1</v>
      </c>
      <c r="ER35">
        <v>2.6</v>
      </c>
      <c r="ES35">
        <v>2.6</v>
      </c>
      <c r="ET35">
        <v>2.5</v>
      </c>
      <c r="EU35">
        <v>0</v>
      </c>
      <c r="EV35">
        <v>2</v>
      </c>
      <c r="EW35">
        <v>3</v>
      </c>
      <c r="EX35">
        <v>3</v>
      </c>
      <c r="EY35">
        <v>3</v>
      </c>
      <c r="EZ35">
        <v>4</v>
      </c>
      <c r="FA35">
        <v>5</v>
      </c>
      <c r="FB35">
        <v>5</v>
      </c>
      <c r="FC35">
        <v>6</v>
      </c>
      <c r="FD35">
        <v>7</v>
      </c>
      <c r="FE35">
        <v>2</v>
      </c>
      <c r="FF35">
        <v>27</v>
      </c>
      <c r="FG35">
        <v>40</v>
      </c>
      <c r="FH35">
        <v>43</v>
      </c>
      <c r="FI35">
        <v>49</v>
      </c>
      <c r="FJ35">
        <v>79</v>
      </c>
      <c r="FK35">
        <v>123</v>
      </c>
      <c r="FL35">
        <v>173</v>
      </c>
      <c r="FM35">
        <v>204</v>
      </c>
      <c r="FN35">
        <v>260</v>
      </c>
      <c r="FO35">
        <v>0</v>
      </c>
      <c r="FP35">
        <v>0</v>
      </c>
      <c r="FQ35">
        <v>0</v>
      </c>
      <c r="FR35">
        <v>0</v>
      </c>
      <c r="FS35">
        <v>1</v>
      </c>
      <c r="FT35">
        <v>0</v>
      </c>
      <c r="FU35">
        <v>0</v>
      </c>
      <c r="FV35">
        <v>0</v>
      </c>
      <c r="FW35">
        <v>2</v>
      </c>
      <c r="FX35">
        <v>4</v>
      </c>
      <c r="FY35">
        <v>0</v>
      </c>
      <c r="FZ35">
        <v>1</v>
      </c>
      <c r="GA35">
        <v>1</v>
      </c>
      <c r="GB35">
        <v>0</v>
      </c>
      <c r="GC35">
        <v>1</v>
      </c>
      <c r="GD35">
        <v>2</v>
      </c>
      <c r="GE35">
        <v>3</v>
      </c>
      <c r="GF35">
        <v>1</v>
      </c>
      <c r="GG35">
        <v>1</v>
      </c>
      <c r="GH35">
        <v>1</v>
      </c>
      <c r="GI35">
        <v>0</v>
      </c>
      <c r="GJ35">
        <v>0</v>
      </c>
      <c r="GK35">
        <v>1</v>
      </c>
      <c r="GL35">
        <v>1</v>
      </c>
      <c r="GM35">
        <v>0</v>
      </c>
      <c r="GN35">
        <v>2</v>
      </c>
      <c r="GO35">
        <v>2</v>
      </c>
      <c r="GP35">
        <v>3</v>
      </c>
      <c r="GQ35">
        <v>3</v>
      </c>
      <c r="GR35">
        <v>4</v>
      </c>
      <c r="GS35" t="s">
        <v>402</v>
      </c>
      <c r="GT35" t="s">
        <v>403</v>
      </c>
      <c r="GU35" t="s">
        <v>218</v>
      </c>
      <c r="GV35" t="s">
        <v>218</v>
      </c>
      <c r="GW35" t="s">
        <v>218</v>
      </c>
      <c r="GX35" t="s">
        <v>218</v>
      </c>
    </row>
    <row r="36" spans="1:206" ht="12.75">
      <c r="A36">
        <v>54507</v>
      </c>
      <c r="B36" t="s">
        <v>240</v>
      </c>
      <c r="C36" t="s">
        <v>207</v>
      </c>
      <c r="D36">
        <v>2</v>
      </c>
      <c r="E36" t="s">
        <v>227</v>
      </c>
      <c r="F36">
        <v>57281176</v>
      </c>
      <c r="G36">
        <v>0</v>
      </c>
      <c r="H36" t="s">
        <v>208</v>
      </c>
      <c r="I36">
        <v>20050412</v>
      </c>
      <c r="J36" t="s">
        <v>257</v>
      </c>
      <c r="K36" t="s">
        <v>210</v>
      </c>
      <c r="L36" t="s">
        <v>211</v>
      </c>
      <c r="M36">
        <v>350</v>
      </c>
      <c r="N36">
        <v>2.58</v>
      </c>
      <c r="O36">
        <v>37.5</v>
      </c>
      <c r="P36">
        <v>130.6</v>
      </c>
      <c r="Q36">
        <v>3.4</v>
      </c>
      <c r="R36" t="s">
        <v>212</v>
      </c>
      <c r="S36" t="s">
        <v>212</v>
      </c>
      <c r="T36">
        <v>1600</v>
      </c>
      <c r="U36">
        <v>20</v>
      </c>
      <c r="V36">
        <v>99</v>
      </c>
      <c r="W36">
        <v>40</v>
      </c>
      <c r="X36">
        <v>110</v>
      </c>
      <c r="Y36">
        <v>30.1</v>
      </c>
      <c r="Z36">
        <v>68</v>
      </c>
      <c r="AA36">
        <v>2.15</v>
      </c>
      <c r="AB36">
        <v>7</v>
      </c>
      <c r="AC36" t="s">
        <v>213</v>
      </c>
      <c r="AD36">
        <v>2649</v>
      </c>
      <c r="AE36">
        <v>22.9</v>
      </c>
      <c r="AF36">
        <v>98.1</v>
      </c>
      <c r="AG36">
        <v>39.9</v>
      </c>
      <c r="AH36">
        <v>110.1</v>
      </c>
      <c r="AI36">
        <v>29.1</v>
      </c>
      <c r="AJ36">
        <v>67.8</v>
      </c>
      <c r="AK36">
        <v>3.69</v>
      </c>
      <c r="AL36">
        <v>3.9</v>
      </c>
      <c r="AM36" t="s">
        <v>213</v>
      </c>
      <c r="AN36" t="s">
        <v>214</v>
      </c>
      <c r="AO36">
        <v>436</v>
      </c>
      <c r="AP36">
        <v>206.6</v>
      </c>
      <c r="AQ36">
        <v>2.5</v>
      </c>
      <c r="AR36">
        <v>654.5</v>
      </c>
      <c r="AS36">
        <v>616.1</v>
      </c>
      <c r="AT36" t="s">
        <v>213</v>
      </c>
      <c r="AU36" t="s">
        <v>213</v>
      </c>
      <c r="AV36" t="s">
        <v>215</v>
      </c>
      <c r="AW36" t="s">
        <v>213</v>
      </c>
      <c r="AX36" t="s">
        <v>216</v>
      </c>
      <c r="AY36">
        <v>794</v>
      </c>
      <c r="AZ36">
        <v>310.5</v>
      </c>
      <c r="BA36">
        <v>6.3</v>
      </c>
      <c r="BB36">
        <v>625.8</v>
      </c>
      <c r="BC36">
        <v>623.6</v>
      </c>
      <c r="BD36" t="s">
        <v>213</v>
      </c>
      <c r="BE36" t="s">
        <v>213</v>
      </c>
      <c r="BF36" t="s">
        <v>215</v>
      </c>
      <c r="BG36" t="s">
        <v>213</v>
      </c>
      <c r="BH36" t="s">
        <v>216</v>
      </c>
      <c r="BI36">
        <v>110.1</v>
      </c>
      <c r="BJ36">
        <v>105.6</v>
      </c>
      <c r="BK36">
        <v>97</v>
      </c>
      <c r="BL36">
        <v>76.7</v>
      </c>
      <c r="BM36">
        <v>112</v>
      </c>
      <c r="BN36">
        <v>133.3</v>
      </c>
      <c r="BO36">
        <v>130.8</v>
      </c>
      <c r="BP36">
        <v>78</v>
      </c>
      <c r="BQ36">
        <v>112</v>
      </c>
      <c r="BR36">
        <v>156.6</v>
      </c>
      <c r="BS36">
        <v>131.7</v>
      </c>
      <c r="BT36">
        <v>61.4</v>
      </c>
      <c r="BU36" t="s">
        <v>217</v>
      </c>
      <c r="BV36" t="s">
        <v>217</v>
      </c>
      <c r="BW36">
        <v>108.8</v>
      </c>
      <c r="BX36">
        <v>108.8</v>
      </c>
      <c r="BY36">
        <v>130.6</v>
      </c>
      <c r="BZ36">
        <v>2.4</v>
      </c>
      <c r="CA36">
        <v>2</v>
      </c>
      <c r="CB36">
        <v>2.5</v>
      </c>
      <c r="CC36">
        <v>2.8</v>
      </c>
      <c r="CD36">
        <v>1.6</v>
      </c>
      <c r="CE36">
        <v>3.2</v>
      </c>
      <c r="CF36">
        <v>1.7</v>
      </c>
      <c r="CG36">
        <v>1.9</v>
      </c>
      <c r="CH36">
        <v>2</v>
      </c>
      <c r="CI36">
        <v>1.9</v>
      </c>
      <c r="CJ36">
        <v>2.2</v>
      </c>
      <c r="CK36">
        <v>2</v>
      </c>
      <c r="CL36" t="s">
        <v>218</v>
      </c>
      <c r="CM36" t="s">
        <v>218</v>
      </c>
      <c r="CN36">
        <v>2.18</v>
      </c>
      <c r="CO36">
        <v>2.18</v>
      </c>
      <c r="CP36">
        <v>3.4</v>
      </c>
      <c r="CQ36" t="s">
        <v>213</v>
      </c>
      <c r="CR36" t="s">
        <v>213</v>
      </c>
      <c r="CS36" t="s">
        <v>213</v>
      </c>
      <c r="CT36" t="s">
        <v>213</v>
      </c>
      <c r="CU36" t="s">
        <v>213</v>
      </c>
      <c r="CV36" t="s">
        <v>213</v>
      </c>
      <c r="CW36" t="s">
        <v>213</v>
      </c>
      <c r="CX36" t="s">
        <v>213</v>
      </c>
      <c r="CY36" t="s">
        <v>213</v>
      </c>
      <c r="CZ36" t="s">
        <v>213</v>
      </c>
      <c r="DA36" t="s">
        <v>213</v>
      </c>
      <c r="DB36" t="s">
        <v>213</v>
      </c>
      <c r="DC36" t="s">
        <v>219</v>
      </c>
      <c r="DD36" t="s">
        <v>219</v>
      </c>
      <c r="DE36" t="s">
        <v>213</v>
      </c>
      <c r="DF36">
        <v>37.5</v>
      </c>
      <c r="DG36">
        <v>16.14</v>
      </c>
      <c r="DH36">
        <v>16.79</v>
      </c>
      <c r="DI36">
        <v>17.22</v>
      </c>
      <c r="DJ36">
        <v>17.98</v>
      </c>
      <c r="DK36">
        <v>18.62</v>
      </c>
      <c r="DL36">
        <v>18.35</v>
      </c>
      <c r="DM36">
        <v>18.46</v>
      </c>
      <c r="DN36">
        <v>18.46</v>
      </c>
      <c r="DO36">
        <v>22.14</v>
      </c>
      <c r="DP36">
        <v>18.2</v>
      </c>
      <c r="DQ36">
        <v>0</v>
      </c>
      <c r="DR36">
        <v>0.8</v>
      </c>
      <c r="DS36">
        <v>1.3</v>
      </c>
      <c r="DT36">
        <v>2.1</v>
      </c>
      <c r="DU36">
        <v>3</v>
      </c>
      <c r="DV36">
        <v>3.2</v>
      </c>
      <c r="DW36">
        <v>3.4</v>
      </c>
      <c r="DX36">
        <v>3.7</v>
      </c>
      <c r="DY36">
        <v>4</v>
      </c>
      <c r="DZ36">
        <v>4.3</v>
      </c>
      <c r="EA36">
        <v>10</v>
      </c>
      <c r="EB36">
        <v>8.9</v>
      </c>
      <c r="EC36">
        <v>7.6</v>
      </c>
      <c r="ED36">
        <v>6.2</v>
      </c>
      <c r="EE36">
        <v>6.1</v>
      </c>
      <c r="EF36">
        <v>5.6</v>
      </c>
      <c r="EG36">
        <v>4.7</v>
      </c>
      <c r="EH36">
        <v>3.9</v>
      </c>
      <c r="EI36">
        <v>3.6</v>
      </c>
      <c r="EJ36">
        <v>3.3</v>
      </c>
      <c r="EK36">
        <v>3</v>
      </c>
      <c r="EL36">
        <v>3.5</v>
      </c>
      <c r="EM36">
        <v>3.6</v>
      </c>
      <c r="EN36">
        <v>3.6</v>
      </c>
      <c r="EO36">
        <v>4.74</v>
      </c>
      <c r="EP36">
        <v>5.01</v>
      </c>
      <c r="EQ36">
        <v>3.4</v>
      </c>
      <c r="ER36">
        <v>5.2</v>
      </c>
      <c r="ES36">
        <v>4.8</v>
      </c>
      <c r="ET36">
        <v>4.9</v>
      </c>
      <c r="EU36">
        <v>0</v>
      </c>
      <c r="EV36">
        <v>2</v>
      </c>
      <c r="EW36">
        <v>2</v>
      </c>
      <c r="EX36">
        <v>3</v>
      </c>
      <c r="EY36">
        <v>3</v>
      </c>
      <c r="EZ36">
        <v>3</v>
      </c>
      <c r="FA36">
        <v>4</v>
      </c>
      <c r="FB36">
        <v>5</v>
      </c>
      <c r="FC36">
        <v>5</v>
      </c>
      <c r="FD36">
        <v>5</v>
      </c>
      <c r="FE36">
        <v>1</v>
      </c>
      <c r="FF36">
        <v>32</v>
      </c>
      <c r="FG36">
        <v>46</v>
      </c>
      <c r="FH36">
        <v>62</v>
      </c>
      <c r="FI36">
        <v>78</v>
      </c>
      <c r="FJ36">
        <v>115</v>
      </c>
      <c r="FK36">
        <v>143</v>
      </c>
      <c r="FL36">
        <v>169</v>
      </c>
      <c r="FM36">
        <v>203</v>
      </c>
      <c r="FN36">
        <v>268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1</v>
      </c>
      <c r="FU36">
        <v>0</v>
      </c>
      <c r="FV36">
        <v>1</v>
      </c>
      <c r="FW36">
        <v>0</v>
      </c>
      <c r="FX36">
        <v>2</v>
      </c>
      <c r="FY36">
        <v>1</v>
      </c>
      <c r="FZ36">
        <v>1</v>
      </c>
      <c r="GA36">
        <v>2</v>
      </c>
      <c r="GB36">
        <v>2</v>
      </c>
      <c r="GC36">
        <v>1</v>
      </c>
      <c r="GD36">
        <v>2</v>
      </c>
      <c r="GE36">
        <v>2</v>
      </c>
      <c r="GF36">
        <v>2</v>
      </c>
      <c r="GG36">
        <v>2</v>
      </c>
      <c r="GH36">
        <v>2</v>
      </c>
      <c r="GI36">
        <v>0</v>
      </c>
      <c r="GJ36">
        <v>1</v>
      </c>
      <c r="GK36">
        <v>2</v>
      </c>
      <c r="GL36">
        <v>2</v>
      </c>
      <c r="GM36">
        <v>1</v>
      </c>
      <c r="GN36">
        <v>1</v>
      </c>
      <c r="GO36">
        <v>3</v>
      </c>
      <c r="GP36">
        <v>4</v>
      </c>
      <c r="GQ36">
        <v>5</v>
      </c>
      <c r="GR36">
        <v>5</v>
      </c>
      <c r="GS36" t="s">
        <v>254</v>
      </c>
      <c r="GT36">
        <v>36</v>
      </c>
      <c r="GU36" t="s">
        <v>223</v>
      </c>
      <c r="GV36" t="s">
        <v>224</v>
      </c>
      <c r="GW36" t="s">
        <v>225</v>
      </c>
      <c r="GX36" t="s">
        <v>218</v>
      </c>
    </row>
    <row r="37" spans="1:206" ht="12.75">
      <c r="A37">
        <v>55848</v>
      </c>
      <c r="B37" t="s">
        <v>240</v>
      </c>
      <c r="C37" t="s">
        <v>270</v>
      </c>
      <c r="D37">
        <v>2</v>
      </c>
      <c r="E37" t="s">
        <v>227</v>
      </c>
      <c r="F37">
        <v>57281176</v>
      </c>
      <c r="G37">
        <v>0</v>
      </c>
      <c r="H37" t="s">
        <v>326</v>
      </c>
      <c r="I37">
        <v>20050811</v>
      </c>
      <c r="J37" t="s">
        <v>327</v>
      </c>
      <c r="K37" t="s">
        <v>210</v>
      </c>
      <c r="L37" t="s">
        <v>211</v>
      </c>
      <c r="M37">
        <v>350</v>
      </c>
      <c r="N37">
        <v>3.1</v>
      </c>
      <c r="O37">
        <v>49.1</v>
      </c>
      <c r="P37">
        <v>125.6</v>
      </c>
      <c r="Q37">
        <v>2.8</v>
      </c>
      <c r="R37">
        <v>1.1667</v>
      </c>
      <c r="S37">
        <v>2.0065</v>
      </c>
      <c r="T37">
        <v>1600</v>
      </c>
      <c r="U37">
        <v>20</v>
      </c>
      <c r="V37">
        <v>99</v>
      </c>
      <c r="W37">
        <v>40</v>
      </c>
      <c r="X37">
        <v>110</v>
      </c>
      <c r="Y37">
        <v>30.1</v>
      </c>
      <c r="Z37">
        <v>68</v>
      </c>
      <c r="AA37">
        <v>1.62</v>
      </c>
      <c r="AB37">
        <v>7</v>
      </c>
      <c r="AC37">
        <v>102.4</v>
      </c>
      <c r="AD37">
        <v>2606</v>
      </c>
      <c r="AE37">
        <v>30.9</v>
      </c>
      <c r="AF37">
        <v>98.1</v>
      </c>
      <c r="AG37">
        <v>39</v>
      </c>
      <c r="AH37">
        <v>110</v>
      </c>
      <c r="AI37">
        <v>29.1</v>
      </c>
      <c r="AJ37">
        <v>68.5</v>
      </c>
      <c r="AK37">
        <v>3.56</v>
      </c>
      <c r="AL37">
        <v>3</v>
      </c>
      <c r="AM37">
        <v>102.6</v>
      </c>
      <c r="AN37" t="s">
        <v>214</v>
      </c>
      <c r="AO37">
        <v>436</v>
      </c>
      <c r="AP37">
        <v>205.2</v>
      </c>
      <c r="AQ37">
        <v>2.1</v>
      </c>
      <c r="AR37">
        <v>677.2</v>
      </c>
      <c r="AS37">
        <v>626.7</v>
      </c>
      <c r="AT37">
        <v>518.6</v>
      </c>
      <c r="AU37">
        <v>44.5</v>
      </c>
      <c r="AV37">
        <v>88.4</v>
      </c>
      <c r="AW37">
        <v>345.6</v>
      </c>
      <c r="AX37" t="s">
        <v>216</v>
      </c>
      <c r="AY37">
        <v>745</v>
      </c>
      <c r="AZ37">
        <v>312.4</v>
      </c>
      <c r="BA37">
        <v>5.6</v>
      </c>
      <c r="BB37">
        <v>634.2</v>
      </c>
      <c r="BC37">
        <v>622.9</v>
      </c>
      <c r="BD37">
        <v>457.5</v>
      </c>
      <c r="BE37">
        <v>48.8</v>
      </c>
      <c r="BF37">
        <v>133.5</v>
      </c>
      <c r="BG37">
        <v>403.9</v>
      </c>
      <c r="BH37" t="s">
        <v>216</v>
      </c>
      <c r="BI37">
        <v>79.8</v>
      </c>
      <c r="BJ37">
        <v>140.9</v>
      </c>
      <c r="BK37">
        <v>101.8</v>
      </c>
      <c r="BL37">
        <v>118</v>
      </c>
      <c r="BM37">
        <v>99.7</v>
      </c>
      <c r="BN37">
        <v>111.2</v>
      </c>
      <c r="BO37">
        <v>82.5</v>
      </c>
      <c r="BP37">
        <v>126.2</v>
      </c>
      <c r="BQ37">
        <v>113.6</v>
      </c>
      <c r="BR37">
        <v>122.5</v>
      </c>
      <c r="BS37">
        <v>85.3</v>
      </c>
      <c r="BT37">
        <v>148.6</v>
      </c>
      <c r="BU37" t="s">
        <v>217</v>
      </c>
      <c r="BV37" t="s">
        <v>217</v>
      </c>
      <c r="BW37">
        <v>110.84</v>
      </c>
      <c r="BX37">
        <v>110.8</v>
      </c>
      <c r="BY37">
        <v>125.6</v>
      </c>
      <c r="BZ37">
        <v>2.9</v>
      </c>
      <c r="CA37">
        <v>1.6</v>
      </c>
      <c r="CB37">
        <v>2.6</v>
      </c>
      <c r="CC37">
        <v>2.4</v>
      </c>
      <c r="CD37">
        <v>2.8</v>
      </c>
      <c r="CE37">
        <v>2.5</v>
      </c>
      <c r="CF37">
        <v>3</v>
      </c>
      <c r="CG37">
        <v>1.8</v>
      </c>
      <c r="CH37">
        <v>2.1</v>
      </c>
      <c r="CI37">
        <v>2.1</v>
      </c>
      <c r="CJ37">
        <v>1.7</v>
      </c>
      <c r="CK37">
        <v>2.4</v>
      </c>
      <c r="CL37" t="s">
        <v>218</v>
      </c>
      <c r="CM37" t="s">
        <v>218</v>
      </c>
      <c r="CN37">
        <v>2.33</v>
      </c>
      <c r="CO37">
        <v>2.33</v>
      </c>
      <c r="CP37">
        <v>2.8</v>
      </c>
      <c r="CQ37" t="s">
        <v>213</v>
      </c>
      <c r="CR37" t="s">
        <v>213</v>
      </c>
      <c r="CS37" t="s">
        <v>213</v>
      </c>
      <c r="CT37" t="s">
        <v>213</v>
      </c>
      <c r="CU37" t="s">
        <v>213</v>
      </c>
      <c r="CV37" t="s">
        <v>213</v>
      </c>
      <c r="CW37" t="s">
        <v>213</v>
      </c>
      <c r="CX37" t="s">
        <v>213</v>
      </c>
      <c r="CY37" t="s">
        <v>213</v>
      </c>
      <c r="CZ37" t="s">
        <v>213</v>
      </c>
      <c r="DA37" t="s">
        <v>213</v>
      </c>
      <c r="DB37" t="s">
        <v>213</v>
      </c>
      <c r="DC37" t="s">
        <v>219</v>
      </c>
      <c r="DD37" t="s">
        <v>219</v>
      </c>
      <c r="DE37" t="s">
        <v>213</v>
      </c>
      <c r="DF37">
        <v>49.1</v>
      </c>
      <c r="DG37">
        <v>13.53</v>
      </c>
      <c r="DH37">
        <v>16.86</v>
      </c>
      <c r="DI37">
        <v>17.28</v>
      </c>
      <c r="DJ37">
        <v>17.6</v>
      </c>
      <c r="DK37">
        <v>18.66</v>
      </c>
      <c r="DL37">
        <v>18.16</v>
      </c>
      <c r="DM37">
        <v>20.8</v>
      </c>
      <c r="DN37">
        <v>20.11</v>
      </c>
      <c r="DO37">
        <v>20.68</v>
      </c>
      <c r="DP37">
        <v>22.09</v>
      </c>
      <c r="DQ37">
        <v>0.1</v>
      </c>
      <c r="DR37">
        <v>0.7</v>
      </c>
      <c r="DS37">
        <v>1.1</v>
      </c>
      <c r="DT37">
        <v>1.7</v>
      </c>
      <c r="DU37">
        <v>3</v>
      </c>
      <c r="DV37">
        <v>3.4</v>
      </c>
      <c r="DW37">
        <v>4.2</v>
      </c>
      <c r="DX37">
        <v>5</v>
      </c>
      <c r="DY37">
        <v>5.7</v>
      </c>
      <c r="DZ37">
        <v>6.1</v>
      </c>
      <c r="EA37">
        <v>7.1</v>
      </c>
      <c r="EB37">
        <v>6.7</v>
      </c>
      <c r="EC37">
        <v>6.1</v>
      </c>
      <c r="ED37">
        <v>5.6</v>
      </c>
      <c r="EE37">
        <v>4.8</v>
      </c>
      <c r="EF37">
        <v>3.9</v>
      </c>
      <c r="EG37">
        <v>3.2</v>
      </c>
      <c r="EH37">
        <v>2.7</v>
      </c>
      <c r="EI37">
        <v>2.3</v>
      </c>
      <c r="EJ37">
        <v>2.5</v>
      </c>
      <c r="EK37">
        <v>1.7</v>
      </c>
      <c r="EL37">
        <v>1.8</v>
      </c>
      <c r="EM37">
        <v>2</v>
      </c>
      <c r="EN37">
        <v>2</v>
      </c>
      <c r="EO37">
        <v>2.1</v>
      </c>
      <c r="EP37">
        <v>2.6</v>
      </c>
      <c r="EQ37">
        <v>2.4</v>
      </c>
      <c r="ER37">
        <v>2.4</v>
      </c>
      <c r="ES37">
        <v>2.87</v>
      </c>
      <c r="ET37">
        <v>2.9</v>
      </c>
      <c r="EU37">
        <v>0</v>
      </c>
      <c r="EV37">
        <v>2</v>
      </c>
      <c r="EW37">
        <v>3</v>
      </c>
      <c r="EX37">
        <v>3</v>
      </c>
      <c r="EY37">
        <v>3</v>
      </c>
      <c r="EZ37">
        <v>3</v>
      </c>
      <c r="FA37">
        <v>4</v>
      </c>
      <c r="FB37">
        <v>5</v>
      </c>
      <c r="FC37">
        <v>6</v>
      </c>
      <c r="FD37">
        <v>6</v>
      </c>
      <c r="FE37">
        <v>1</v>
      </c>
      <c r="FF37">
        <v>21</v>
      </c>
      <c r="FG37">
        <v>31</v>
      </c>
      <c r="FH37">
        <v>38</v>
      </c>
      <c r="FI37">
        <v>42</v>
      </c>
      <c r="FJ37">
        <v>63</v>
      </c>
      <c r="FK37">
        <v>94</v>
      </c>
      <c r="FL37">
        <v>156</v>
      </c>
      <c r="FM37">
        <v>195</v>
      </c>
      <c r="FN37">
        <v>238</v>
      </c>
      <c r="FO37">
        <v>2</v>
      </c>
      <c r="FP37">
        <v>1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1</v>
      </c>
      <c r="FY37">
        <v>1</v>
      </c>
      <c r="FZ37">
        <v>0</v>
      </c>
      <c r="GA37">
        <v>0</v>
      </c>
      <c r="GB37">
        <v>0</v>
      </c>
      <c r="GC37">
        <v>0</v>
      </c>
      <c r="GD37">
        <v>3</v>
      </c>
      <c r="GE37">
        <v>2</v>
      </c>
      <c r="GF37">
        <v>2</v>
      </c>
      <c r="GG37">
        <v>3</v>
      </c>
      <c r="GH37">
        <v>3</v>
      </c>
      <c r="GI37">
        <v>0</v>
      </c>
      <c r="GJ37">
        <v>0</v>
      </c>
      <c r="GK37">
        <v>1</v>
      </c>
      <c r="GL37">
        <v>0</v>
      </c>
      <c r="GM37">
        <v>2</v>
      </c>
      <c r="GN37">
        <v>1</v>
      </c>
      <c r="GO37">
        <v>3</v>
      </c>
      <c r="GP37">
        <v>3</v>
      </c>
      <c r="GQ37">
        <v>3</v>
      </c>
      <c r="GR37">
        <v>3</v>
      </c>
      <c r="GS37" t="s">
        <v>274</v>
      </c>
      <c r="GT37">
        <v>66</v>
      </c>
      <c r="GU37" t="s">
        <v>328</v>
      </c>
      <c r="GV37" t="s">
        <v>329</v>
      </c>
      <c r="GW37" t="s">
        <v>330</v>
      </c>
      <c r="GX37" t="s">
        <v>331</v>
      </c>
    </row>
    <row r="38" spans="1:206" s="37" customFormat="1" ht="12.75">
      <c r="A38" s="37">
        <v>55905</v>
      </c>
      <c r="B38" s="37" t="s">
        <v>351</v>
      </c>
      <c r="C38" s="37" t="s">
        <v>270</v>
      </c>
      <c r="D38" s="37">
        <v>1</v>
      </c>
      <c r="E38" s="37">
        <v>5</v>
      </c>
      <c r="F38" s="37">
        <v>57281178</v>
      </c>
      <c r="G38" s="37">
        <v>300</v>
      </c>
      <c r="H38" s="37" t="s">
        <v>352</v>
      </c>
      <c r="I38" s="37">
        <v>20060214</v>
      </c>
      <c r="J38" s="37" t="s">
        <v>353</v>
      </c>
      <c r="K38" s="37" t="s">
        <v>210</v>
      </c>
      <c r="L38" s="37" t="s">
        <v>211</v>
      </c>
      <c r="M38" s="37">
        <v>350</v>
      </c>
      <c r="N38" s="37">
        <v>3.16</v>
      </c>
      <c r="O38" s="37">
        <v>35.8</v>
      </c>
      <c r="P38" s="37">
        <v>134.7</v>
      </c>
      <c r="Q38" s="37">
        <v>3.5</v>
      </c>
      <c r="R38" s="37">
        <v>-1.2963</v>
      </c>
      <c r="S38" s="37">
        <v>2.6013</v>
      </c>
      <c r="T38" s="37">
        <v>1600</v>
      </c>
      <c r="U38" s="37">
        <v>20</v>
      </c>
      <c r="V38" s="37">
        <v>99</v>
      </c>
      <c r="W38" s="37">
        <v>40</v>
      </c>
      <c r="X38" s="37">
        <v>110</v>
      </c>
      <c r="Y38" s="37">
        <v>30</v>
      </c>
      <c r="Z38" s="37">
        <v>68</v>
      </c>
      <c r="AA38" s="37">
        <v>2.01</v>
      </c>
      <c r="AB38" s="37">
        <v>7</v>
      </c>
      <c r="AC38" s="37">
        <v>100.1</v>
      </c>
      <c r="AD38" s="37">
        <v>2587</v>
      </c>
      <c r="AE38" s="37">
        <v>19.1</v>
      </c>
      <c r="AF38" s="37">
        <v>97.9</v>
      </c>
      <c r="AG38" s="37">
        <v>40</v>
      </c>
      <c r="AH38" s="37">
        <v>110.1</v>
      </c>
      <c r="AI38" s="37">
        <v>27.9</v>
      </c>
      <c r="AJ38" s="37">
        <v>68</v>
      </c>
      <c r="AK38" s="37">
        <v>2.51</v>
      </c>
      <c r="AL38" s="37">
        <v>2.3</v>
      </c>
      <c r="AM38" s="37">
        <v>100.2</v>
      </c>
      <c r="AN38" s="37">
        <v>32136</v>
      </c>
      <c r="AO38" s="37">
        <v>448</v>
      </c>
      <c r="AP38" s="37">
        <v>98.7</v>
      </c>
      <c r="AQ38" s="37">
        <v>0.4</v>
      </c>
      <c r="AR38" s="37">
        <v>681.1</v>
      </c>
      <c r="AS38" s="37">
        <v>630.5</v>
      </c>
      <c r="AT38" s="37">
        <v>507.3</v>
      </c>
      <c r="AU38" s="37">
        <v>102.3</v>
      </c>
      <c r="AV38" s="37">
        <v>89.3</v>
      </c>
      <c r="AW38" s="37">
        <v>369.9</v>
      </c>
      <c r="AX38" s="37" t="s">
        <v>216</v>
      </c>
      <c r="AY38" s="37">
        <v>828</v>
      </c>
      <c r="AZ38" s="37">
        <v>212.7</v>
      </c>
      <c r="BA38" s="37">
        <v>1.1</v>
      </c>
      <c r="BB38" s="37">
        <v>629.4</v>
      </c>
      <c r="BC38" s="37">
        <v>628.5</v>
      </c>
      <c r="BD38" s="37">
        <v>456.6</v>
      </c>
      <c r="BE38" s="37">
        <v>98.6</v>
      </c>
      <c r="BF38" s="37">
        <v>134.5</v>
      </c>
      <c r="BG38" s="37">
        <v>413.6</v>
      </c>
      <c r="BH38" s="37" t="s">
        <v>216</v>
      </c>
      <c r="BI38" s="37">
        <v>71</v>
      </c>
      <c r="BJ38" s="37">
        <v>184</v>
      </c>
      <c r="BK38" s="37">
        <v>93</v>
      </c>
      <c r="BL38" s="37">
        <v>249</v>
      </c>
      <c r="BM38" s="37">
        <v>92</v>
      </c>
      <c r="BN38" s="37">
        <v>59</v>
      </c>
      <c r="BO38" s="37">
        <v>88</v>
      </c>
      <c r="BP38" s="37">
        <v>106</v>
      </c>
      <c r="BQ38" s="37">
        <v>94</v>
      </c>
      <c r="BR38" s="37">
        <v>132</v>
      </c>
      <c r="BS38" s="37">
        <v>113</v>
      </c>
      <c r="BT38" s="37">
        <v>186</v>
      </c>
      <c r="BU38" s="37" t="s">
        <v>217</v>
      </c>
      <c r="BV38" s="37" t="s">
        <v>217</v>
      </c>
      <c r="BW38" s="37">
        <v>122.25</v>
      </c>
      <c r="BX38" s="37">
        <v>122.25</v>
      </c>
      <c r="BY38" s="37">
        <v>134.7</v>
      </c>
      <c r="BZ38" s="37">
        <v>4</v>
      </c>
      <c r="CA38" s="37">
        <v>2</v>
      </c>
      <c r="CB38" s="37">
        <v>3</v>
      </c>
      <c r="CC38" s="37">
        <v>2</v>
      </c>
      <c r="CD38" s="37">
        <v>3</v>
      </c>
      <c r="CE38" s="37">
        <v>1</v>
      </c>
      <c r="CF38" s="37">
        <v>2</v>
      </c>
      <c r="CG38" s="37">
        <v>8</v>
      </c>
      <c r="CH38" s="37">
        <v>2</v>
      </c>
      <c r="CI38" s="37">
        <v>4</v>
      </c>
      <c r="CJ38" s="37">
        <v>4</v>
      </c>
      <c r="CK38" s="37">
        <v>2</v>
      </c>
      <c r="CL38" s="37" t="s">
        <v>218</v>
      </c>
      <c r="CM38" s="37" t="s">
        <v>218</v>
      </c>
      <c r="CN38" s="37">
        <v>3.08</v>
      </c>
      <c r="CO38" s="37">
        <v>3.08</v>
      </c>
      <c r="CP38" s="37">
        <v>3.5</v>
      </c>
      <c r="CQ38" s="37">
        <v>35.3</v>
      </c>
      <c r="CR38" s="37">
        <v>52</v>
      </c>
      <c r="CS38" s="37">
        <v>23</v>
      </c>
      <c r="CT38" s="37">
        <v>16</v>
      </c>
      <c r="CU38" s="37">
        <v>43</v>
      </c>
      <c r="CV38" s="37">
        <v>23.7</v>
      </c>
      <c r="CW38" s="37">
        <v>37.3</v>
      </c>
      <c r="CX38" s="37">
        <v>37</v>
      </c>
      <c r="CY38" s="37">
        <v>29.3</v>
      </c>
      <c r="CZ38" s="37">
        <v>36.3</v>
      </c>
      <c r="DA38" s="37">
        <v>47.7</v>
      </c>
      <c r="DB38" s="37">
        <v>49.3</v>
      </c>
      <c r="DC38" s="37" t="s">
        <v>219</v>
      </c>
      <c r="DD38" s="37" t="s">
        <v>219</v>
      </c>
      <c r="DE38" s="37">
        <v>35.8</v>
      </c>
      <c r="DF38" s="37">
        <v>35.8</v>
      </c>
      <c r="DG38" s="37">
        <v>14.82</v>
      </c>
      <c r="DH38" s="37">
        <v>16.19</v>
      </c>
      <c r="DI38" s="37">
        <v>16.83</v>
      </c>
      <c r="DJ38" s="37">
        <v>17.65</v>
      </c>
      <c r="DK38" s="37">
        <v>18.41</v>
      </c>
      <c r="DL38" s="37">
        <v>18.48</v>
      </c>
      <c r="DM38" s="37">
        <v>18.51</v>
      </c>
      <c r="DN38" s="37">
        <v>18.95</v>
      </c>
      <c r="DO38" s="37">
        <v>19.38</v>
      </c>
      <c r="DP38" s="37">
        <v>20.23</v>
      </c>
      <c r="DQ38" s="37">
        <v>0</v>
      </c>
      <c r="DR38" s="37">
        <v>0.9</v>
      </c>
      <c r="DS38" s="37">
        <v>1.6</v>
      </c>
      <c r="DT38" s="37">
        <v>2.4</v>
      </c>
      <c r="DU38" s="37">
        <v>3.2</v>
      </c>
      <c r="DV38" s="37">
        <v>3.4</v>
      </c>
      <c r="DW38" s="37">
        <v>3.7</v>
      </c>
      <c r="DX38" s="37">
        <v>4</v>
      </c>
      <c r="DY38" s="37">
        <v>4.4</v>
      </c>
      <c r="DZ38" s="37">
        <v>4.8</v>
      </c>
      <c r="EA38" s="37">
        <v>7.69</v>
      </c>
      <c r="EB38" s="37">
        <v>7.2</v>
      </c>
      <c r="EC38" s="37">
        <v>6.8</v>
      </c>
      <c r="ED38" s="37">
        <v>6.2</v>
      </c>
      <c r="EE38" s="37">
        <v>5.8</v>
      </c>
      <c r="EF38" s="37">
        <v>5.8</v>
      </c>
      <c r="EG38" s="37">
        <v>5.5</v>
      </c>
      <c r="EH38" s="37">
        <v>2</v>
      </c>
      <c r="EI38" s="37">
        <v>1.8</v>
      </c>
      <c r="EJ38" s="37">
        <v>1.4</v>
      </c>
      <c r="EK38" s="37">
        <v>1.51</v>
      </c>
      <c r="EL38" s="37">
        <v>1.8</v>
      </c>
      <c r="EM38" s="37">
        <v>1.8</v>
      </c>
      <c r="EN38" s="37">
        <v>1.8</v>
      </c>
      <c r="EO38" s="37">
        <v>2.6</v>
      </c>
      <c r="EP38" s="37">
        <v>3.3</v>
      </c>
      <c r="EQ38" s="37">
        <v>3.7</v>
      </c>
      <c r="ER38" s="37">
        <v>3.4</v>
      </c>
      <c r="ES38" s="37">
        <v>3.2</v>
      </c>
      <c r="ET38" s="37">
        <v>3.8</v>
      </c>
      <c r="EU38" s="37">
        <v>0</v>
      </c>
      <c r="EV38" s="37">
        <v>2</v>
      </c>
      <c r="EW38" s="37">
        <v>3</v>
      </c>
      <c r="EX38" s="37">
        <v>3</v>
      </c>
      <c r="EY38" s="37">
        <v>3</v>
      </c>
      <c r="EZ38" s="37">
        <v>4</v>
      </c>
      <c r="FA38" s="37">
        <v>4</v>
      </c>
      <c r="FB38" s="37">
        <v>5</v>
      </c>
      <c r="FC38" s="37">
        <v>6</v>
      </c>
      <c r="FD38" s="37">
        <v>7</v>
      </c>
      <c r="FE38" s="37">
        <v>1</v>
      </c>
      <c r="FF38" s="37">
        <v>25</v>
      </c>
      <c r="FG38" s="37">
        <v>38</v>
      </c>
      <c r="FH38" s="37">
        <v>45</v>
      </c>
      <c r="FI38" s="37">
        <v>51</v>
      </c>
      <c r="FJ38" s="37">
        <v>75</v>
      </c>
      <c r="FK38" s="37">
        <v>120</v>
      </c>
      <c r="FL38" s="37">
        <v>170</v>
      </c>
      <c r="FM38" s="37">
        <v>210</v>
      </c>
      <c r="FN38" s="37">
        <v>250</v>
      </c>
      <c r="FO38" s="37">
        <v>0</v>
      </c>
      <c r="FP38" s="37">
        <v>0</v>
      </c>
      <c r="FQ38" s="37">
        <v>0</v>
      </c>
      <c r="FR38" s="37">
        <v>0</v>
      </c>
      <c r="FS38" s="37">
        <v>0</v>
      </c>
      <c r="FT38" s="37">
        <v>0</v>
      </c>
      <c r="FU38" s="37">
        <v>0</v>
      </c>
      <c r="FV38" s="37">
        <v>0</v>
      </c>
      <c r="FW38" s="37">
        <v>0</v>
      </c>
      <c r="FX38" s="37">
        <v>0</v>
      </c>
      <c r="FY38" s="37" t="s">
        <v>354</v>
      </c>
      <c r="FZ38" s="37" t="s">
        <v>354</v>
      </c>
      <c r="GA38" s="37" t="s">
        <v>354</v>
      </c>
      <c r="GB38" s="37" t="s">
        <v>354</v>
      </c>
      <c r="GC38" s="37" t="s">
        <v>354</v>
      </c>
      <c r="GD38" s="37" t="s">
        <v>354</v>
      </c>
      <c r="GE38" s="37" t="s">
        <v>354</v>
      </c>
      <c r="GF38" s="37" t="s">
        <v>354</v>
      </c>
      <c r="GG38" s="37" t="s">
        <v>354</v>
      </c>
      <c r="GH38" s="37" t="s">
        <v>354</v>
      </c>
      <c r="GI38" s="37">
        <v>0</v>
      </c>
      <c r="GJ38" s="37">
        <v>0</v>
      </c>
      <c r="GK38" s="37">
        <v>0</v>
      </c>
      <c r="GL38" s="37">
        <v>1</v>
      </c>
      <c r="GM38" s="37">
        <v>1</v>
      </c>
      <c r="GN38" s="37">
        <v>1</v>
      </c>
      <c r="GO38" s="37">
        <v>2</v>
      </c>
      <c r="GP38" s="37">
        <v>2</v>
      </c>
      <c r="GQ38" s="37">
        <v>3</v>
      </c>
      <c r="GR38" s="37">
        <v>3</v>
      </c>
      <c r="GS38" s="37" t="s">
        <v>312</v>
      </c>
      <c r="GT38" s="37">
        <v>75</v>
      </c>
      <c r="GU38" s="37" t="s">
        <v>355</v>
      </c>
      <c r="GV38" s="37" t="s">
        <v>218</v>
      </c>
      <c r="GW38" s="37" t="s">
        <v>218</v>
      </c>
      <c r="GX38" s="37" t="s">
        <v>218</v>
      </c>
    </row>
    <row r="39" spans="1:206" s="37" customFormat="1" ht="12.75">
      <c r="A39" s="37">
        <v>59007</v>
      </c>
      <c r="B39" s="37" t="s">
        <v>351</v>
      </c>
      <c r="C39" s="37">
        <v>831</v>
      </c>
      <c r="D39" s="37">
        <v>1</v>
      </c>
      <c r="E39" s="37">
        <v>6</v>
      </c>
      <c r="F39" s="37">
        <v>57281178</v>
      </c>
      <c r="G39" s="37">
        <v>650</v>
      </c>
      <c r="H39" s="37" t="s">
        <v>363</v>
      </c>
      <c r="I39" s="37">
        <v>20060705</v>
      </c>
      <c r="J39" s="37" t="s">
        <v>364</v>
      </c>
      <c r="K39" s="37" t="s">
        <v>210</v>
      </c>
      <c r="L39" s="37" t="s">
        <v>211</v>
      </c>
      <c r="M39" s="37">
        <v>350</v>
      </c>
      <c r="N39" s="37">
        <v>3.18</v>
      </c>
      <c r="O39" s="37">
        <v>38.9</v>
      </c>
      <c r="P39" s="37">
        <v>135.7</v>
      </c>
      <c r="Q39" s="37">
        <v>2.6</v>
      </c>
      <c r="R39" s="37">
        <v>-0.7222</v>
      </c>
      <c r="S39" s="37">
        <v>2.6667</v>
      </c>
      <c r="T39" s="37">
        <v>1600</v>
      </c>
      <c r="U39" s="37">
        <v>20</v>
      </c>
      <c r="V39" s="37">
        <v>99</v>
      </c>
      <c r="W39" s="37">
        <v>40</v>
      </c>
      <c r="X39" s="37">
        <v>110</v>
      </c>
      <c r="Y39" s="37">
        <v>30</v>
      </c>
      <c r="Z39" s="37">
        <v>68</v>
      </c>
      <c r="AA39" s="37">
        <v>2.01</v>
      </c>
      <c r="AB39" s="37">
        <v>7</v>
      </c>
      <c r="AC39" s="37">
        <v>101.2</v>
      </c>
      <c r="AD39" s="37">
        <v>2601</v>
      </c>
      <c r="AE39" s="37">
        <v>16.1</v>
      </c>
      <c r="AF39" s="37">
        <v>97.7</v>
      </c>
      <c r="AG39" s="37">
        <v>40</v>
      </c>
      <c r="AH39" s="37">
        <v>110</v>
      </c>
      <c r="AI39" s="37">
        <v>28.4</v>
      </c>
      <c r="AJ39" s="37">
        <v>67.1</v>
      </c>
      <c r="AK39" s="37">
        <v>4.5</v>
      </c>
      <c r="AL39" s="37">
        <v>5.6</v>
      </c>
      <c r="AM39" s="37">
        <v>101.7</v>
      </c>
      <c r="AN39" s="37">
        <v>32208</v>
      </c>
      <c r="AO39" s="37">
        <v>452</v>
      </c>
      <c r="AP39" s="37">
        <v>97.7</v>
      </c>
      <c r="AQ39" s="37">
        <v>0.3</v>
      </c>
      <c r="AR39" s="37">
        <v>681.5</v>
      </c>
      <c r="AS39" s="37">
        <v>636.7</v>
      </c>
      <c r="AT39" s="37">
        <v>510.9</v>
      </c>
      <c r="AU39" s="37">
        <v>102.2</v>
      </c>
      <c r="AV39" s="37">
        <v>85.2</v>
      </c>
      <c r="AW39" s="37">
        <v>357.9</v>
      </c>
      <c r="AX39" s="37" t="s">
        <v>216</v>
      </c>
      <c r="AY39" s="37">
        <v>818</v>
      </c>
      <c r="AZ39" s="37">
        <v>189</v>
      </c>
      <c r="BA39" s="37">
        <v>1</v>
      </c>
      <c r="BB39" s="37">
        <v>618.1</v>
      </c>
      <c r="BC39" s="37">
        <v>623</v>
      </c>
      <c r="BD39" s="37">
        <v>441.9</v>
      </c>
      <c r="BE39" s="37">
        <v>100</v>
      </c>
      <c r="BF39" s="37">
        <v>126</v>
      </c>
      <c r="BG39" s="37">
        <v>416.8</v>
      </c>
      <c r="BH39" s="37" t="s">
        <v>216</v>
      </c>
      <c r="BI39" s="37">
        <v>92.4</v>
      </c>
      <c r="BJ39" s="37">
        <v>174.2</v>
      </c>
      <c r="BK39" s="37">
        <v>79</v>
      </c>
      <c r="BL39" s="37">
        <v>195.7</v>
      </c>
      <c r="BM39" s="37">
        <v>72</v>
      </c>
      <c r="BN39" s="37">
        <v>130.3</v>
      </c>
      <c r="BO39" s="37">
        <v>82.9</v>
      </c>
      <c r="BP39" s="37">
        <v>150.7</v>
      </c>
      <c r="BQ39" s="37">
        <v>79</v>
      </c>
      <c r="BR39" s="37">
        <v>215.2</v>
      </c>
      <c r="BS39" s="37">
        <v>80.9</v>
      </c>
      <c r="BT39" s="37">
        <v>135.1</v>
      </c>
      <c r="BU39" s="37" t="s">
        <v>217</v>
      </c>
      <c r="BV39" s="37" t="s">
        <v>217</v>
      </c>
      <c r="BW39" s="37">
        <v>123.95</v>
      </c>
      <c r="BX39" s="37">
        <v>123.95</v>
      </c>
      <c r="BY39" s="37">
        <v>135.7</v>
      </c>
      <c r="BZ39" s="37">
        <v>2.1</v>
      </c>
      <c r="CA39" s="37">
        <v>2.9</v>
      </c>
      <c r="CB39" s="37">
        <v>3.2</v>
      </c>
      <c r="CC39" s="37">
        <v>2.2</v>
      </c>
      <c r="CD39" s="37">
        <v>1.9</v>
      </c>
      <c r="CE39" s="37">
        <v>1.7</v>
      </c>
      <c r="CF39" s="37">
        <v>2.2</v>
      </c>
      <c r="CG39" s="37">
        <v>1.9</v>
      </c>
      <c r="CH39" s="37">
        <v>1.7</v>
      </c>
      <c r="CI39" s="37">
        <v>2.4</v>
      </c>
      <c r="CJ39" s="37">
        <v>2</v>
      </c>
      <c r="CK39" s="37">
        <v>1.8</v>
      </c>
      <c r="CL39" s="37" t="s">
        <v>218</v>
      </c>
      <c r="CM39" s="37" t="s">
        <v>218</v>
      </c>
      <c r="CN39" s="37">
        <v>2.17</v>
      </c>
      <c r="CO39" s="37">
        <v>2.17</v>
      </c>
      <c r="CP39" s="37">
        <v>2.6</v>
      </c>
      <c r="CQ39" s="37">
        <v>34</v>
      </c>
      <c r="CR39" s="37">
        <v>50.7</v>
      </c>
      <c r="CS39" s="37">
        <v>34</v>
      </c>
      <c r="CT39" s="37">
        <v>26.3</v>
      </c>
      <c r="CU39" s="37">
        <v>37.3</v>
      </c>
      <c r="CV39" s="37">
        <v>44.3</v>
      </c>
      <c r="CW39" s="37">
        <v>45</v>
      </c>
      <c r="CX39" s="37">
        <v>42.7</v>
      </c>
      <c r="CY39" s="37">
        <v>40</v>
      </c>
      <c r="CZ39" s="37">
        <v>36.7</v>
      </c>
      <c r="DA39" s="37">
        <v>37.7</v>
      </c>
      <c r="DB39" s="37">
        <v>38.3</v>
      </c>
      <c r="DC39" s="37" t="s">
        <v>219</v>
      </c>
      <c r="DD39" s="37" t="s">
        <v>219</v>
      </c>
      <c r="DE39" s="37">
        <v>38.9</v>
      </c>
      <c r="DF39" s="37">
        <v>38.9</v>
      </c>
      <c r="DG39" s="37">
        <v>14.75</v>
      </c>
      <c r="DH39" s="37">
        <v>16.23</v>
      </c>
      <c r="DI39" s="37">
        <v>16.85</v>
      </c>
      <c r="DJ39" s="37">
        <v>17.55</v>
      </c>
      <c r="DK39" s="37">
        <v>18.56</v>
      </c>
      <c r="DL39" s="37">
        <v>18.62</v>
      </c>
      <c r="DM39" s="37">
        <v>19.03</v>
      </c>
      <c r="DN39" s="37">
        <v>19.62</v>
      </c>
      <c r="DO39" s="37">
        <v>20.51</v>
      </c>
      <c r="DP39" s="37">
        <v>21.4</v>
      </c>
      <c r="DQ39" s="37">
        <v>0</v>
      </c>
      <c r="DR39" s="37">
        <v>0.8</v>
      </c>
      <c r="DS39" s="37">
        <v>1.5</v>
      </c>
      <c r="DT39" s="37">
        <v>2.3</v>
      </c>
      <c r="DU39" s="37">
        <v>3.2</v>
      </c>
      <c r="DV39" s="37">
        <v>3.3</v>
      </c>
      <c r="DW39" s="37">
        <v>3.7</v>
      </c>
      <c r="DX39" s="37">
        <v>4.1</v>
      </c>
      <c r="DY39" s="37">
        <v>4.6</v>
      </c>
      <c r="DZ39" s="37">
        <v>5.2</v>
      </c>
      <c r="EA39" s="37">
        <v>7.6</v>
      </c>
      <c r="EB39" s="37">
        <v>7.3</v>
      </c>
      <c r="EC39" s="37">
        <v>6.9</v>
      </c>
      <c r="ED39" s="37">
        <v>6.5</v>
      </c>
      <c r="EE39" s="37">
        <v>6.1</v>
      </c>
      <c r="EF39" s="37">
        <v>5.9</v>
      </c>
      <c r="EG39" s="37">
        <v>5.4</v>
      </c>
      <c r="EH39" s="37">
        <v>5</v>
      </c>
      <c r="EI39" s="37">
        <v>4</v>
      </c>
      <c r="EJ39" s="37">
        <v>3.8</v>
      </c>
      <c r="EK39" s="37">
        <v>1.67</v>
      </c>
      <c r="EL39" s="37">
        <v>2.1</v>
      </c>
      <c r="EM39" s="37">
        <v>2.1</v>
      </c>
      <c r="EN39" s="37">
        <v>2.4</v>
      </c>
      <c r="EO39" s="37">
        <v>3</v>
      </c>
      <c r="EP39" s="37">
        <v>2.9</v>
      </c>
      <c r="EQ39" s="37">
        <v>3.1</v>
      </c>
      <c r="ER39" s="37">
        <v>3.3</v>
      </c>
      <c r="ES39" s="37">
        <v>3.6</v>
      </c>
      <c r="ET39" s="37">
        <v>3.8</v>
      </c>
      <c r="EU39" s="37">
        <v>0</v>
      </c>
      <c r="EV39" s="37">
        <v>2</v>
      </c>
      <c r="EW39" s="37">
        <v>2</v>
      </c>
      <c r="EX39" s="37">
        <v>3</v>
      </c>
      <c r="EY39" s="37">
        <v>3</v>
      </c>
      <c r="EZ39" s="37">
        <v>3</v>
      </c>
      <c r="FA39" s="37">
        <v>3</v>
      </c>
      <c r="FB39" s="37">
        <v>4</v>
      </c>
      <c r="FC39" s="37">
        <v>5</v>
      </c>
      <c r="FD39" s="37">
        <v>6</v>
      </c>
      <c r="FE39" s="37">
        <v>1</v>
      </c>
      <c r="FF39" s="37">
        <v>23</v>
      </c>
      <c r="FG39" s="37">
        <v>35</v>
      </c>
      <c r="FH39" s="37">
        <v>42</v>
      </c>
      <c r="FI39" s="37">
        <v>47</v>
      </c>
      <c r="FJ39" s="37">
        <v>70</v>
      </c>
      <c r="FK39" s="37">
        <v>99</v>
      </c>
      <c r="FL39" s="37">
        <v>150</v>
      </c>
      <c r="FM39" s="37">
        <v>190</v>
      </c>
      <c r="FN39" s="37">
        <v>230</v>
      </c>
      <c r="FO39" s="37">
        <v>1</v>
      </c>
      <c r="FP39" s="37">
        <v>1</v>
      </c>
      <c r="FQ39" s="37">
        <v>1</v>
      </c>
      <c r="FR39" s="37">
        <v>1</v>
      </c>
      <c r="FS39" s="37">
        <v>1</v>
      </c>
      <c r="FT39" s="37">
        <v>1</v>
      </c>
      <c r="FU39" s="37">
        <v>1</v>
      </c>
      <c r="FV39" s="37">
        <v>1</v>
      </c>
      <c r="FW39" s="37">
        <v>1</v>
      </c>
      <c r="FX39" s="37">
        <v>1</v>
      </c>
      <c r="FY39" s="37" t="s">
        <v>354</v>
      </c>
      <c r="FZ39" s="37" t="s">
        <v>354</v>
      </c>
      <c r="GA39" s="37" t="s">
        <v>354</v>
      </c>
      <c r="GB39" s="37" t="s">
        <v>354</v>
      </c>
      <c r="GC39" s="37" t="s">
        <v>354</v>
      </c>
      <c r="GD39" s="37" t="s">
        <v>354</v>
      </c>
      <c r="GE39" s="37" t="s">
        <v>354</v>
      </c>
      <c r="GF39" s="37" t="s">
        <v>354</v>
      </c>
      <c r="GG39" s="37" t="s">
        <v>354</v>
      </c>
      <c r="GH39" s="37" t="s">
        <v>354</v>
      </c>
      <c r="GI39" s="37">
        <v>0</v>
      </c>
      <c r="GJ39" s="37">
        <v>0</v>
      </c>
      <c r="GK39" s="37">
        <v>0</v>
      </c>
      <c r="GL39" s="37">
        <v>1</v>
      </c>
      <c r="GM39" s="37">
        <v>1</v>
      </c>
      <c r="GN39" s="37">
        <v>1</v>
      </c>
      <c r="GO39" s="37">
        <v>2</v>
      </c>
      <c r="GP39" s="37">
        <v>2</v>
      </c>
      <c r="GQ39" s="37">
        <v>3</v>
      </c>
      <c r="GR39" s="37">
        <v>3</v>
      </c>
      <c r="GS39" s="37" t="s">
        <v>365</v>
      </c>
      <c r="GT39" s="37">
        <v>80</v>
      </c>
      <c r="GU39" s="37" t="s">
        <v>366</v>
      </c>
      <c r="GV39" s="37" t="s">
        <v>367</v>
      </c>
      <c r="GW39" s="37" t="s">
        <v>218</v>
      </c>
      <c r="GX39" s="37" t="s">
        <v>218</v>
      </c>
    </row>
    <row r="40" spans="1:206" s="37" customFormat="1" ht="12.75">
      <c r="A40" s="37">
        <v>59988</v>
      </c>
      <c r="B40" s="37" t="s">
        <v>351</v>
      </c>
      <c r="C40" s="37">
        <v>831</v>
      </c>
      <c r="D40" s="37">
        <v>1</v>
      </c>
      <c r="E40" s="37">
        <v>7</v>
      </c>
      <c r="F40" s="37">
        <v>57084115</v>
      </c>
      <c r="G40" s="37">
        <v>550</v>
      </c>
      <c r="H40" s="37" t="s">
        <v>352</v>
      </c>
      <c r="I40" s="37">
        <v>20060908</v>
      </c>
      <c r="J40" s="37" t="s">
        <v>368</v>
      </c>
      <c r="K40" s="37" t="s">
        <v>210</v>
      </c>
      <c r="L40" s="37" t="s">
        <v>211</v>
      </c>
      <c r="M40" s="37">
        <v>350</v>
      </c>
      <c r="N40" s="37">
        <v>3.18</v>
      </c>
      <c r="O40" s="37">
        <v>39.7</v>
      </c>
      <c r="P40" s="37">
        <v>146.6</v>
      </c>
      <c r="Q40" s="37">
        <v>2</v>
      </c>
      <c r="R40" s="37">
        <v>-0.5741</v>
      </c>
      <c r="S40" s="37">
        <v>3.3791</v>
      </c>
      <c r="T40" s="37">
        <v>1600</v>
      </c>
      <c r="U40" s="37">
        <v>20</v>
      </c>
      <c r="V40" s="37">
        <v>99</v>
      </c>
      <c r="W40" s="37">
        <v>40</v>
      </c>
      <c r="X40" s="37">
        <v>110</v>
      </c>
      <c r="Y40" s="37">
        <v>30</v>
      </c>
      <c r="Z40" s="37">
        <v>68</v>
      </c>
      <c r="AA40" s="37">
        <v>2.01</v>
      </c>
      <c r="AB40" s="37">
        <v>7</v>
      </c>
      <c r="AC40" s="37">
        <v>101.3</v>
      </c>
      <c r="AD40" s="37">
        <v>2600</v>
      </c>
      <c r="AE40" s="37">
        <v>15.6</v>
      </c>
      <c r="AF40" s="37">
        <v>97.8</v>
      </c>
      <c r="AG40" s="37">
        <v>40</v>
      </c>
      <c r="AH40" s="37">
        <v>110.1</v>
      </c>
      <c r="AI40" s="37">
        <v>28.2</v>
      </c>
      <c r="AJ40" s="37">
        <v>67.6</v>
      </c>
      <c r="AK40" s="37">
        <v>2.4</v>
      </c>
      <c r="AL40" s="37">
        <v>1.3</v>
      </c>
      <c r="AM40" s="37">
        <v>102</v>
      </c>
      <c r="AN40" s="37">
        <v>32196</v>
      </c>
      <c r="AO40" s="37">
        <v>440</v>
      </c>
      <c r="AP40" s="37">
        <v>107.4</v>
      </c>
      <c r="AQ40" s="37">
        <v>0.4</v>
      </c>
      <c r="AR40" s="37">
        <v>668.8</v>
      </c>
      <c r="AS40" s="37">
        <v>634.8</v>
      </c>
      <c r="AT40" s="37">
        <v>492.3</v>
      </c>
      <c r="AU40" s="37">
        <v>102.3</v>
      </c>
      <c r="AV40" s="37">
        <v>92.3</v>
      </c>
      <c r="AW40" s="37">
        <v>337.2</v>
      </c>
      <c r="AX40" s="37">
        <v>80.9</v>
      </c>
      <c r="AY40" s="37">
        <v>801</v>
      </c>
      <c r="AZ40" s="37">
        <v>186.8</v>
      </c>
      <c r="BA40" s="37">
        <v>0.8</v>
      </c>
      <c r="BB40" s="37">
        <v>609.2</v>
      </c>
      <c r="BC40" s="37">
        <v>613.8</v>
      </c>
      <c r="BD40" s="37">
        <v>441.7</v>
      </c>
      <c r="BE40" s="37">
        <v>100.3</v>
      </c>
      <c r="BF40" s="37">
        <v>117.7</v>
      </c>
      <c r="BG40" s="37">
        <v>389.6</v>
      </c>
      <c r="BH40" s="37">
        <v>61.3</v>
      </c>
      <c r="BI40" s="37">
        <v>64.3</v>
      </c>
      <c r="BJ40" s="37">
        <v>190.9</v>
      </c>
      <c r="BK40" s="37">
        <v>51.9</v>
      </c>
      <c r="BL40" s="37">
        <v>107.1</v>
      </c>
      <c r="BM40" s="37">
        <v>101.6</v>
      </c>
      <c r="BN40" s="37">
        <v>158.7</v>
      </c>
      <c r="BO40" s="37">
        <v>110.1</v>
      </c>
      <c r="BP40" s="37">
        <v>193.9</v>
      </c>
      <c r="BQ40" s="37">
        <v>148.9</v>
      </c>
      <c r="BR40" s="37">
        <v>127.6</v>
      </c>
      <c r="BS40" s="37">
        <v>151.1</v>
      </c>
      <c r="BT40" s="37">
        <v>212.5</v>
      </c>
      <c r="BU40" s="37" t="s">
        <v>217</v>
      </c>
      <c r="BV40" s="37" t="s">
        <v>217</v>
      </c>
      <c r="BW40" s="37">
        <v>134.88</v>
      </c>
      <c r="BX40" s="37">
        <v>134.88</v>
      </c>
      <c r="BY40" s="37">
        <v>146.6</v>
      </c>
      <c r="BZ40" s="37">
        <v>1.6</v>
      </c>
      <c r="CA40" s="37">
        <v>2</v>
      </c>
      <c r="CB40" s="37">
        <v>1.1</v>
      </c>
      <c r="CC40" s="37">
        <v>1.6</v>
      </c>
      <c r="CD40" s="37">
        <v>1.9</v>
      </c>
      <c r="CE40" s="37">
        <v>2.7</v>
      </c>
      <c r="CF40" s="37">
        <v>7.3</v>
      </c>
      <c r="CG40" s="37">
        <v>1.2</v>
      </c>
      <c r="CH40" s="37">
        <v>1.8</v>
      </c>
      <c r="CI40" s="37">
        <v>0.9</v>
      </c>
      <c r="CJ40" s="37">
        <v>1.4</v>
      </c>
      <c r="CK40" s="37">
        <v>1.3</v>
      </c>
      <c r="CL40" s="37" t="s">
        <v>369</v>
      </c>
      <c r="CM40" s="37" t="s">
        <v>218</v>
      </c>
      <c r="CN40" s="37">
        <v>2.05</v>
      </c>
      <c r="CO40" s="37">
        <v>1.6</v>
      </c>
      <c r="CP40" s="37">
        <v>2</v>
      </c>
      <c r="CQ40" s="37">
        <v>48</v>
      </c>
      <c r="CR40" s="37">
        <v>49.7</v>
      </c>
      <c r="CS40" s="37">
        <v>25.7</v>
      </c>
      <c r="CT40" s="37">
        <v>39.7</v>
      </c>
      <c r="CU40" s="37">
        <v>56</v>
      </c>
      <c r="CV40" s="37">
        <v>30.7</v>
      </c>
      <c r="CW40" s="37">
        <v>40</v>
      </c>
      <c r="CX40" s="37">
        <v>31.7</v>
      </c>
      <c r="CY40" s="37">
        <v>49.3</v>
      </c>
      <c r="CZ40" s="37">
        <v>27.7</v>
      </c>
      <c r="DA40" s="37">
        <v>31.3</v>
      </c>
      <c r="DB40" s="37">
        <v>46.7</v>
      </c>
      <c r="DC40" s="37" t="s">
        <v>219</v>
      </c>
      <c r="DD40" s="37" t="s">
        <v>219</v>
      </c>
      <c r="DE40" s="37">
        <v>39.7</v>
      </c>
      <c r="DF40" s="37">
        <v>39.7</v>
      </c>
      <c r="DG40" s="37">
        <v>14.74</v>
      </c>
      <c r="DH40" s="37">
        <v>16.29</v>
      </c>
      <c r="DI40" s="37">
        <v>16.9</v>
      </c>
      <c r="DJ40" s="37">
        <v>17.84</v>
      </c>
      <c r="DK40" s="37">
        <v>18.8</v>
      </c>
      <c r="DL40" s="37">
        <v>18.65</v>
      </c>
      <c r="DM40" s="37">
        <v>18.91</v>
      </c>
      <c r="DN40" s="37">
        <v>19.02</v>
      </c>
      <c r="DO40" s="37">
        <v>19.83</v>
      </c>
      <c r="DP40" s="37">
        <v>20.54</v>
      </c>
      <c r="DQ40" s="37">
        <v>0</v>
      </c>
      <c r="DR40" s="37">
        <v>0.8</v>
      </c>
      <c r="DS40" s="37">
        <v>1.5</v>
      </c>
      <c r="DT40" s="37">
        <v>2.4</v>
      </c>
      <c r="DU40" s="37">
        <v>3.4</v>
      </c>
      <c r="DV40" s="37">
        <v>3.4</v>
      </c>
      <c r="DW40" s="37">
        <v>3.7</v>
      </c>
      <c r="DX40" s="37">
        <v>4</v>
      </c>
      <c r="DY40" s="37">
        <v>4.5</v>
      </c>
      <c r="DZ40" s="37">
        <v>4.9</v>
      </c>
      <c r="EA40" s="37">
        <v>7.7</v>
      </c>
      <c r="EB40" s="37">
        <v>7.4</v>
      </c>
      <c r="EC40" s="37">
        <v>7</v>
      </c>
      <c r="ED40" s="37">
        <v>6.5</v>
      </c>
      <c r="EE40" s="37">
        <v>6.2</v>
      </c>
      <c r="EF40" s="37">
        <v>5.8</v>
      </c>
      <c r="EG40" s="37">
        <v>5.6</v>
      </c>
      <c r="EH40" s="37">
        <v>5.6</v>
      </c>
      <c r="EI40" s="37">
        <v>4.3</v>
      </c>
      <c r="EJ40" s="37">
        <v>3.9</v>
      </c>
      <c r="EK40" s="37">
        <v>1.54</v>
      </c>
      <c r="EL40" s="37">
        <v>1.7</v>
      </c>
      <c r="EM40" s="37">
        <v>2</v>
      </c>
      <c r="EN40" s="37">
        <v>2.2</v>
      </c>
      <c r="EO40" s="37">
        <v>2.3</v>
      </c>
      <c r="EP40" s="37">
        <v>2.3</v>
      </c>
      <c r="EQ40" s="37">
        <v>2.4</v>
      </c>
      <c r="ER40" s="37">
        <v>2.6</v>
      </c>
      <c r="ES40" s="37">
        <v>3.6</v>
      </c>
      <c r="ET40" s="37">
        <v>2.3</v>
      </c>
      <c r="EU40" s="37">
        <v>0</v>
      </c>
      <c r="EV40" s="37">
        <v>2</v>
      </c>
      <c r="EW40" s="37">
        <v>2</v>
      </c>
      <c r="EX40" s="37">
        <v>2</v>
      </c>
      <c r="EY40" s="37">
        <v>2</v>
      </c>
      <c r="EZ40" s="37">
        <v>3</v>
      </c>
      <c r="FA40" s="37">
        <v>3</v>
      </c>
      <c r="FB40" s="37">
        <v>4</v>
      </c>
      <c r="FC40" s="37">
        <v>5</v>
      </c>
      <c r="FD40" s="37">
        <v>6</v>
      </c>
      <c r="FE40" s="37">
        <v>2</v>
      </c>
      <c r="FF40" s="37">
        <v>25</v>
      </c>
      <c r="FG40" s="37">
        <v>35</v>
      </c>
      <c r="FH40" s="37">
        <v>41</v>
      </c>
      <c r="FI40" s="37">
        <v>46</v>
      </c>
      <c r="FJ40" s="37">
        <v>78</v>
      </c>
      <c r="FK40" s="37">
        <v>110</v>
      </c>
      <c r="FL40" s="37">
        <v>160</v>
      </c>
      <c r="FM40" s="37">
        <v>210</v>
      </c>
      <c r="FN40" s="37">
        <v>270</v>
      </c>
      <c r="FO40" s="37">
        <v>1</v>
      </c>
      <c r="FP40" s="37">
        <v>1</v>
      </c>
      <c r="FQ40" s="37">
        <v>1</v>
      </c>
      <c r="FR40" s="37">
        <v>1</v>
      </c>
      <c r="FS40" s="37">
        <v>1</v>
      </c>
      <c r="FT40" s="37">
        <v>1</v>
      </c>
      <c r="FU40" s="37">
        <v>1</v>
      </c>
      <c r="FV40" s="37">
        <v>1</v>
      </c>
      <c r="FW40" s="37">
        <v>1</v>
      </c>
      <c r="FX40" s="37">
        <v>1</v>
      </c>
      <c r="FY40" s="37" t="s">
        <v>354</v>
      </c>
      <c r="FZ40" s="37" t="s">
        <v>354</v>
      </c>
      <c r="GA40" s="37" t="s">
        <v>354</v>
      </c>
      <c r="GB40" s="37" t="s">
        <v>354</v>
      </c>
      <c r="GC40" s="37" t="s">
        <v>354</v>
      </c>
      <c r="GD40" s="37" t="s">
        <v>354</v>
      </c>
      <c r="GE40" s="37" t="s">
        <v>354</v>
      </c>
      <c r="GF40" s="37" t="s">
        <v>354</v>
      </c>
      <c r="GG40" s="37" t="s">
        <v>354</v>
      </c>
      <c r="GH40" s="37" t="s">
        <v>354</v>
      </c>
      <c r="GI40" s="37">
        <v>0</v>
      </c>
      <c r="GJ40" s="37">
        <v>0</v>
      </c>
      <c r="GK40" s="37">
        <v>0</v>
      </c>
      <c r="GL40" s="37">
        <v>1</v>
      </c>
      <c r="GM40" s="37">
        <v>1</v>
      </c>
      <c r="GN40" s="37">
        <v>1</v>
      </c>
      <c r="GO40" s="37">
        <v>2</v>
      </c>
      <c r="GP40" s="37">
        <v>2</v>
      </c>
      <c r="GQ40" s="37">
        <v>3</v>
      </c>
      <c r="GR40" s="37">
        <v>3</v>
      </c>
      <c r="GS40" s="37" t="s">
        <v>370</v>
      </c>
      <c r="GT40" s="37">
        <v>173</v>
      </c>
      <c r="GU40" s="37" t="s">
        <v>355</v>
      </c>
      <c r="GV40" s="37" t="s">
        <v>218</v>
      </c>
      <c r="GW40" s="37" t="s">
        <v>218</v>
      </c>
      <c r="GX40" s="37" t="s">
        <v>218</v>
      </c>
    </row>
    <row r="41" spans="1:206" s="37" customFormat="1" ht="12.75">
      <c r="A41" s="37">
        <v>60582</v>
      </c>
      <c r="B41" s="37" t="s">
        <v>351</v>
      </c>
      <c r="C41" s="37">
        <v>831</v>
      </c>
      <c r="D41" s="37">
        <v>1</v>
      </c>
      <c r="E41" s="37">
        <v>9</v>
      </c>
      <c r="F41" s="37">
        <v>57281178</v>
      </c>
      <c r="G41" s="37">
        <v>1350</v>
      </c>
      <c r="H41" s="37" t="s">
        <v>319</v>
      </c>
      <c r="I41" s="37">
        <v>20070518</v>
      </c>
      <c r="J41" s="37" t="s">
        <v>386</v>
      </c>
      <c r="K41" s="37" t="s">
        <v>210</v>
      </c>
      <c r="L41" s="37" t="s">
        <v>273</v>
      </c>
      <c r="M41" s="37">
        <v>350</v>
      </c>
      <c r="N41" s="37">
        <v>3.06</v>
      </c>
      <c r="O41" s="37">
        <v>43.5</v>
      </c>
      <c r="P41" s="37">
        <v>122</v>
      </c>
      <c r="Q41" s="37">
        <v>2</v>
      </c>
      <c r="R41" s="37">
        <v>0.1296</v>
      </c>
      <c r="S41" s="37">
        <v>1.7712</v>
      </c>
      <c r="T41" s="37">
        <v>1600</v>
      </c>
      <c r="U41" s="37">
        <v>19.9</v>
      </c>
      <c r="V41" s="37">
        <v>99</v>
      </c>
      <c r="W41" s="37">
        <v>40</v>
      </c>
      <c r="X41" s="37">
        <v>110</v>
      </c>
      <c r="Y41" s="37">
        <v>30</v>
      </c>
      <c r="Z41" s="37">
        <v>68</v>
      </c>
      <c r="AA41" s="37">
        <v>2.01</v>
      </c>
      <c r="AB41" s="37">
        <v>7</v>
      </c>
      <c r="AC41" s="37">
        <v>100.2</v>
      </c>
      <c r="AD41" s="37">
        <v>2598</v>
      </c>
      <c r="AE41" s="37">
        <v>28.7</v>
      </c>
      <c r="AF41" s="37">
        <v>97.8</v>
      </c>
      <c r="AG41" s="37">
        <v>40</v>
      </c>
      <c r="AH41" s="37">
        <v>110</v>
      </c>
      <c r="AI41" s="37">
        <v>28</v>
      </c>
      <c r="AJ41" s="37">
        <v>66.4</v>
      </c>
      <c r="AK41" s="37">
        <v>2.04</v>
      </c>
      <c r="AL41" s="37">
        <v>1.9</v>
      </c>
      <c r="AM41" s="37">
        <v>100.2</v>
      </c>
      <c r="AN41" s="37">
        <v>32148</v>
      </c>
      <c r="AO41" s="37">
        <v>448</v>
      </c>
      <c r="AP41" s="37">
        <v>94</v>
      </c>
      <c r="AQ41" s="37">
        <v>0.3</v>
      </c>
      <c r="AR41" s="37">
        <v>685.3</v>
      </c>
      <c r="AS41" s="37">
        <v>633</v>
      </c>
      <c r="AT41" s="37">
        <v>508.5</v>
      </c>
      <c r="AU41" s="37">
        <v>101.9</v>
      </c>
      <c r="AV41" s="37">
        <v>80.1</v>
      </c>
      <c r="AW41" s="37">
        <v>355.4</v>
      </c>
      <c r="AX41" s="37">
        <v>72.2</v>
      </c>
      <c r="AY41" s="37">
        <v>803</v>
      </c>
      <c r="AZ41" s="37">
        <v>214.5</v>
      </c>
      <c r="BA41" s="37">
        <v>1</v>
      </c>
      <c r="BB41" s="37">
        <v>583.6</v>
      </c>
      <c r="BC41" s="37">
        <v>588.9</v>
      </c>
      <c r="BD41" s="37">
        <v>411.7</v>
      </c>
      <c r="BE41" s="37">
        <v>100.1</v>
      </c>
      <c r="BF41" s="37">
        <v>128.1</v>
      </c>
      <c r="BG41" s="37">
        <v>410.7</v>
      </c>
      <c r="BH41" s="37">
        <v>59.3</v>
      </c>
      <c r="BI41" s="37">
        <v>66</v>
      </c>
      <c r="BJ41" s="37">
        <v>101</v>
      </c>
      <c r="BK41" s="37">
        <v>96</v>
      </c>
      <c r="BL41" s="37">
        <v>167</v>
      </c>
      <c r="BM41" s="37">
        <v>60</v>
      </c>
      <c r="BN41" s="37">
        <v>110</v>
      </c>
      <c r="BO41" s="37">
        <v>72</v>
      </c>
      <c r="BP41" s="37">
        <v>249</v>
      </c>
      <c r="BQ41" s="37">
        <v>79</v>
      </c>
      <c r="BR41" s="37">
        <v>95</v>
      </c>
      <c r="BS41" s="37">
        <v>50</v>
      </c>
      <c r="BT41" s="37">
        <v>123</v>
      </c>
      <c r="BU41" s="37" t="s">
        <v>217</v>
      </c>
      <c r="BV41" s="37" t="s">
        <v>217</v>
      </c>
      <c r="BW41" s="37">
        <v>105.66</v>
      </c>
      <c r="BX41" s="37">
        <v>105.66</v>
      </c>
      <c r="BY41" s="37">
        <v>122</v>
      </c>
      <c r="BZ41" s="37">
        <v>1.4</v>
      </c>
      <c r="CA41" s="37">
        <v>1.8</v>
      </c>
      <c r="CB41" s="37">
        <v>1.7</v>
      </c>
      <c r="CC41" s="37">
        <v>2.6</v>
      </c>
      <c r="CD41" s="37">
        <v>1</v>
      </c>
      <c r="CE41" s="37">
        <v>1.1</v>
      </c>
      <c r="CF41" s="37">
        <v>1.2</v>
      </c>
      <c r="CG41" s="37">
        <v>1.7</v>
      </c>
      <c r="CH41" s="37">
        <v>0.3</v>
      </c>
      <c r="CI41" s="37">
        <v>2.6</v>
      </c>
      <c r="CJ41" s="37">
        <v>0.3</v>
      </c>
      <c r="CK41" s="37">
        <v>1.8</v>
      </c>
      <c r="CL41" s="37" t="s">
        <v>218</v>
      </c>
      <c r="CM41" s="37" t="s">
        <v>218</v>
      </c>
      <c r="CN41" s="37">
        <v>1.45</v>
      </c>
      <c r="CO41" s="37">
        <v>1.45</v>
      </c>
      <c r="CP41" s="37">
        <v>2</v>
      </c>
      <c r="CQ41" s="37">
        <v>50.7</v>
      </c>
      <c r="CR41" s="37">
        <v>45.3</v>
      </c>
      <c r="CS41" s="37">
        <v>36.7</v>
      </c>
      <c r="CT41" s="37">
        <v>41.3</v>
      </c>
      <c r="CU41" s="37">
        <v>47.7</v>
      </c>
      <c r="CV41" s="37">
        <v>37.7</v>
      </c>
      <c r="CW41" s="37">
        <v>47</v>
      </c>
      <c r="CX41" s="37">
        <v>42.7</v>
      </c>
      <c r="CY41" s="37">
        <v>38.3</v>
      </c>
      <c r="CZ41" s="37">
        <v>40</v>
      </c>
      <c r="DA41" s="37">
        <v>48</v>
      </c>
      <c r="DB41" s="37">
        <v>47</v>
      </c>
      <c r="DC41" s="37" t="s">
        <v>219</v>
      </c>
      <c r="DD41" s="37" t="s">
        <v>219</v>
      </c>
      <c r="DE41" s="37">
        <v>43.5</v>
      </c>
      <c r="DF41" s="37">
        <v>43.5</v>
      </c>
      <c r="DG41" s="37">
        <v>14.87</v>
      </c>
      <c r="DH41" s="37">
        <v>16.66</v>
      </c>
      <c r="DI41" s="37">
        <v>17.3</v>
      </c>
      <c r="DJ41" s="37">
        <v>17.97</v>
      </c>
      <c r="DK41" s="37">
        <v>18.59</v>
      </c>
      <c r="DL41" s="37">
        <v>18.76</v>
      </c>
      <c r="DM41" s="37">
        <v>19.07</v>
      </c>
      <c r="DN41" s="37">
        <v>19.48</v>
      </c>
      <c r="DO41" s="37">
        <v>19.95</v>
      </c>
      <c r="DP41" s="37">
        <v>20.58</v>
      </c>
      <c r="DQ41" s="37">
        <v>0</v>
      </c>
      <c r="DR41" s="37">
        <v>1.1</v>
      </c>
      <c r="DS41" s="37">
        <v>1.9</v>
      </c>
      <c r="DT41" s="37">
        <v>2.4</v>
      </c>
      <c r="DU41" s="37">
        <v>3.1</v>
      </c>
      <c r="DV41" s="37">
        <v>3.2</v>
      </c>
      <c r="DW41" s="37">
        <v>3.5</v>
      </c>
      <c r="DX41" s="37">
        <v>3.7</v>
      </c>
      <c r="DY41" s="37">
        <v>4.1</v>
      </c>
      <c r="DZ41" s="37">
        <v>4.5</v>
      </c>
      <c r="EA41" s="37">
        <v>7.7</v>
      </c>
      <c r="EB41" s="37">
        <v>7.2</v>
      </c>
      <c r="EC41" s="37">
        <v>6.5</v>
      </c>
      <c r="ED41" s="37">
        <v>6.5</v>
      </c>
      <c r="EE41" s="37">
        <v>6</v>
      </c>
      <c r="EF41" s="37" t="s">
        <v>250</v>
      </c>
      <c r="EG41" s="37">
        <v>5.6</v>
      </c>
      <c r="EH41" s="37">
        <v>5.1</v>
      </c>
      <c r="EI41" s="37">
        <v>4.5</v>
      </c>
      <c r="EJ41" s="37">
        <v>4.1</v>
      </c>
      <c r="EK41" s="37">
        <v>1.67</v>
      </c>
      <c r="EL41" s="37">
        <v>1.7</v>
      </c>
      <c r="EM41" s="37">
        <v>1.8</v>
      </c>
      <c r="EN41" s="37">
        <v>1.9</v>
      </c>
      <c r="EO41" s="37">
        <v>1.9</v>
      </c>
      <c r="EP41" s="37" t="s">
        <v>250</v>
      </c>
      <c r="EQ41" s="37">
        <v>2.1</v>
      </c>
      <c r="ER41" s="37">
        <v>2.4</v>
      </c>
      <c r="ES41" s="37">
        <v>2.6</v>
      </c>
      <c r="ET41" s="37">
        <v>4.3</v>
      </c>
      <c r="EU41" s="37">
        <v>0</v>
      </c>
      <c r="EV41" s="37">
        <v>2</v>
      </c>
      <c r="EW41" s="37">
        <v>2</v>
      </c>
      <c r="EX41" s="37">
        <v>3</v>
      </c>
      <c r="EY41" s="37">
        <v>3</v>
      </c>
      <c r="EZ41" s="37">
        <v>3</v>
      </c>
      <c r="FA41" s="37">
        <v>4</v>
      </c>
      <c r="FB41" s="37">
        <v>4</v>
      </c>
      <c r="FC41" s="37">
        <v>5</v>
      </c>
      <c r="FD41" s="37">
        <v>5</v>
      </c>
      <c r="FE41" s="37">
        <v>1</v>
      </c>
      <c r="FF41" s="37">
        <v>23</v>
      </c>
      <c r="FG41" s="37">
        <v>34</v>
      </c>
      <c r="FH41" s="37">
        <v>40</v>
      </c>
      <c r="FI41" s="37">
        <v>45</v>
      </c>
      <c r="FJ41" s="37">
        <v>65</v>
      </c>
      <c r="FK41" s="37">
        <v>89</v>
      </c>
      <c r="FL41" s="37">
        <v>130</v>
      </c>
      <c r="FM41" s="37">
        <v>160</v>
      </c>
      <c r="FN41" s="37">
        <v>190</v>
      </c>
      <c r="FO41" s="37">
        <v>0</v>
      </c>
      <c r="FP41" s="37">
        <v>0</v>
      </c>
      <c r="FQ41" s="37">
        <v>0</v>
      </c>
      <c r="FR41" s="37">
        <v>0</v>
      </c>
      <c r="FS41" s="37">
        <v>0</v>
      </c>
      <c r="FT41" s="37">
        <v>0</v>
      </c>
      <c r="FU41" s="37">
        <v>0</v>
      </c>
      <c r="FV41" s="37">
        <v>0</v>
      </c>
      <c r="FW41" s="37">
        <v>0</v>
      </c>
      <c r="FX41" s="37">
        <v>0</v>
      </c>
      <c r="FY41" s="37">
        <v>0</v>
      </c>
      <c r="FZ41" s="37">
        <v>0</v>
      </c>
      <c r="GA41" s="37">
        <v>0</v>
      </c>
      <c r="GB41" s="37">
        <v>0</v>
      </c>
      <c r="GC41" s="37">
        <v>0</v>
      </c>
      <c r="GD41" s="37">
        <v>0</v>
      </c>
      <c r="GE41" s="37">
        <v>0</v>
      </c>
      <c r="GF41" s="37">
        <v>0</v>
      </c>
      <c r="GG41" s="37">
        <v>0</v>
      </c>
      <c r="GH41" s="37">
        <v>0</v>
      </c>
      <c r="GI41" s="37">
        <v>0</v>
      </c>
      <c r="GJ41" s="37">
        <v>0</v>
      </c>
      <c r="GK41" s="37">
        <v>0</v>
      </c>
      <c r="GL41" s="37">
        <v>0</v>
      </c>
      <c r="GM41" s="37">
        <v>1</v>
      </c>
      <c r="GN41" s="37">
        <v>1</v>
      </c>
      <c r="GO41" s="37">
        <v>1</v>
      </c>
      <c r="GP41" s="37">
        <v>2</v>
      </c>
      <c r="GQ41" s="37">
        <v>2</v>
      </c>
      <c r="GR41" s="37">
        <v>2</v>
      </c>
      <c r="GS41" s="37" t="s">
        <v>387</v>
      </c>
      <c r="GT41" s="37">
        <v>209</v>
      </c>
      <c r="GU41" s="37" t="s">
        <v>388</v>
      </c>
      <c r="GV41" s="37" t="s">
        <v>218</v>
      </c>
      <c r="GW41" s="37" t="s">
        <v>218</v>
      </c>
      <c r="GX41" s="37" t="s">
        <v>218</v>
      </c>
    </row>
    <row r="42" spans="1:206" s="37" customFormat="1" ht="12.75">
      <c r="A42" s="37">
        <v>60583</v>
      </c>
      <c r="B42" s="37" t="s">
        <v>351</v>
      </c>
      <c r="C42" s="37">
        <v>831</v>
      </c>
      <c r="D42" s="37">
        <v>1</v>
      </c>
      <c r="E42" s="37">
        <v>11</v>
      </c>
      <c r="F42" s="37">
        <v>57281178</v>
      </c>
      <c r="G42" s="37">
        <v>1700</v>
      </c>
      <c r="H42" s="37" t="s">
        <v>319</v>
      </c>
      <c r="I42" s="37">
        <v>20070727</v>
      </c>
      <c r="J42" s="37" t="s">
        <v>392</v>
      </c>
      <c r="K42" s="37">
        <v>20080727</v>
      </c>
      <c r="L42" s="37" t="s">
        <v>273</v>
      </c>
      <c r="M42" s="37">
        <v>350</v>
      </c>
      <c r="N42" s="37">
        <v>3.61</v>
      </c>
      <c r="O42" s="37">
        <v>40.5</v>
      </c>
      <c r="P42" s="37">
        <v>97.6</v>
      </c>
      <c r="Q42" s="37">
        <v>1.3</v>
      </c>
      <c r="R42" s="37">
        <v>-0.4259</v>
      </c>
      <c r="S42" s="37">
        <v>0.1765</v>
      </c>
      <c r="T42" s="37">
        <v>1600</v>
      </c>
      <c r="U42" s="37">
        <v>20</v>
      </c>
      <c r="V42" s="37">
        <v>99</v>
      </c>
      <c r="W42" s="37">
        <v>40</v>
      </c>
      <c r="X42" s="37">
        <v>110</v>
      </c>
      <c r="Y42" s="37">
        <v>30</v>
      </c>
      <c r="Z42" s="37">
        <v>68.1</v>
      </c>
      <c r="AA42" s="37">
        <v>2.01</v>
      </c>
      <c r="AB42" s="37">
        <v>7</v>
      </c>
      <c r="AC42" s="37">
        <v>101.9</v>
      </c>
      <c r="AD42" s="37">
        <v>2598</v>
      </c>
      <c r="AE42" s="37">
        <v>18.8</v>
      </c>
      <c r="AF42" s="37">
        <v>97.9</v>
      </c>
      <c r="AG42" s="37">
        <v>39.9</v>
      </c>
      <c r="AH42" s="37">
        <v>110</v>
      </c>
      <c r="AI42" s="37">
        <v>27.2</v>
      </c>
      <c r="AJ42" s="37">
        <v>67.4</v>
      </c>
      <c r="AK42" s="37">
        <v>1.94</v>
      </c>
      <c r="AL42" s="37">
        <v>1.8</v>
      </c>
      <c r="AM42" s="37">
        <v>102.2</v>
      </c>
      <c r="AN42" s="37">
        <v>32208</v>
      </c>
      <c r="AO42" s="37">
        <v>450</v>
      </c>
      <c r="AP42" s="37">
        <v>95.1</v>
      </c>
      <c r="AQ42" s="37">
        <v>0.3</v>
      </c>
      <c r="AR42" s="37">
        <v>687.6</v>
      </c>
      <c r="AS42" s="37">
        <v>630.2</v>
      </c>
      <c r="AT42" s="37">
        <v>505.6</v>
      </c>
      <c r="AU42" s="37">
        <v>102.2</v>
      </c>
      <c r="AV42" s="37">
        <v>82</v>
      </c>
      <c r="AW42" s="37">
        <v>354.4</v>
      </c>
      <c r="AX42" s="37">
        <v>78</v>
      </c>
      <c r="AY42" s="37">
        <v>789</v>
      </c>
      <c r="AZ42" s="37">
        <v>211</v>
      </c>
      <c r="BA42" s="37">
        <v>1</v>
      </c>
      <c r="BB42" s="37">
        <v>620.1</v>
      </c>
      <c r="BC42" s="37">
        <v>612.4</v>
      </c>
      <c r="BD42" s="37">
        <v>440.8</v>
      </c>
      <c r="BE42" s="37">
        <v>99.1</v>
      </c>
      <c r="BF42" s="37">
        <v>128.6</v>
      </c>
      <c r="BG42" s="37">
        <v>419.2</v>
      </c>
      <c r="BH42" s="37">
        <v>59</v>
      </c>
      <c r="BI42" s="37">
        <v>70.4</v>
      </c>
      <c r="BJ42" s="37">
        <v>125.4</v>
      </c>
      <c r="BK42" s="37">
        <v>87.7</v>
      </c>
      <c r="BL42" s="37">
        <v>110.3</v>
      </c>
      <c r="BM42" s="37">
        <v>66.4</v>
      </c>
      <c r="BN42" s="37">
        <v>95.6</v>
      </c>
      <c r="BO42" s="37">
        <v>92.7</v>
      </c>
      <c r="BP42" s="37">
        <v>129.1</v>
      </c>
      <c r="BQ42" s="37">
        <v>88.1</v>
      </c>
      <c r="BR42" s="37">
        <v>166.7</v>
      </c>
      <c r="BS42" s="37">
        <v>93.4</v>
      </c>
      <c r="BT42" s="37">
        <v>106.4</v>
      </c>
      <c r="BU42" s="37" t="s">
        <v>217</v>
      </c>
      <c r="BV42" s="37" t="s">
        <v>217</v>
      </c>
      <c r="BW42" s="37">
        <v>102.68</v>
      </c>
      <c r="BX42" s="37">
        <v>102.68</v>
      </c>
      <c r="BY42" s="37">
        <v>97.6</v>
      </c>
      <c r="BZ42" s="37">
        <v>1.3</v>
      </c>
      <c r="CA42" s="37">
        <v>2.1</v>
      </c>
      <c r="CB42" s="37">
        <v>1.2</v>
      </c>
      <c r="CC42" s="37">
        <v>1.1</v>
      </c>
      <c r="CD42" s="37">
        <v>1.6</v>
      </c>
      <c r="CE42" s="37">
        <v>1.3</v>
      </c>
      <c r="CF42" s="37">
        <v>0.8</v>
      </c>
      <c r="CG42" s="37">
        <v>1.4</v>
      </c>
      <c r="CH42" s="37">
        <v>1.4</v>
      </c>
      <c r="CI42" s="37">
        <v>2.3</v>
      </c>
      <c r="CJ42" s="37">
        <v>0.8</v>
      </c>
      <c r="CK42" s="37">
        <v>2.1</v>
      </c>
      <c r="CL42" s="37" t="s">
        <v>218</v>
      </c>
      <c r="CM42" s="37" t="s">
        <v>218</v>
      </c>
      <c r="CN42" s="37">
        <v>1.45</v>
      </c>
      <c r="CO42" s="37">
        <v>1.45</v>
      </c>
      <c r="CP42" s="37">
        <v>1.3</v>
      </c>
      <c r="CQ42" s="37">
        <v>43.7</v>
      </c>
      <c r="CR42" s="37">
        <v>44.3</v>
      </c>
      <c r="CS42" s="37">
        <v>45</v>
      </c>
      <c r="CT42" s="37">
        <v>42.7</v>
      </c>
      <c r="CU42" s="37">
        <v>33.3</v>
      </c>
      <c r="CV42" s="37">
        <v>35</v>
      </c>
      <c r="CW42" s="37">
        <v>42.7</v>
      </c>
      <c r="CX42" s="37">
        <v>37.7</v>
      </c>
      <c r="CY42" s="37">
        <v>37</v>
      </c>
      <c r="CZ42" s="37">
        <v>43.3</v>
      </c>
      <c r="DA42" s="37">
        <v>39.3</v>
      </c>
      <c r="DB42" s="37">
        <v>42</v>
      </c>
      <c r="DC42" s="37" t="s">
        <v>219</v>
      </c>
      <c r="DD42" s="37" t="s">
        <v>219</v>
      </c>
      <c r="DE42" s="37">
        <v>40.5</v>
      </c>
      <c r="DF42" s="37">
        <v>40.5</v>
      </c>
      <c r="DG42" s="37">
        <v>15.09</v>
      </c>
      <c r="DH42" s="37">
        <v>16.86</v>
      </c>
      <c r="DI42" s="37">
        <v>17.79</v>
      </c>
      <c r="DJ42" s="37">
        <v>18.38</v>
      </c>
      <c r="DK42" s="37">
        <v>19.06</v>
      </c>
      <c r="DL42" s="37">
        <v>19.75</v>
      </c>
      <c r="DM42" s="37">
        <v>20.51</v>
      </c>
      <c r="DN42" s="37">
        <v>21.2</v>
      </c>
      <c r="DO42" s="37">
        <v>22.12</v>
      </c>
      <c r="DP42" s="37">
        <v>23.59</v>
      </c>
      <c r="DQ42" s="37">
        <v>0</v>
      </c>
      <c r="DR42" s="37">
        <v>1.2</v>
      </c>
      <c r="DS42" s="37">
        <v>2.2</v>
      </c>
      <c r="DT42" s="37">
        <v>2.8</v>
      </c>
      <c r="DU42" s="37">
        <v>3.3</v>
      </c>
      <c r="DV42" s="37">
        <v>3.6</v>
      </c>
      <c r="DW42" s="37">
        <v>4</v>
      </c>
      <c r="DX42" s="37">
        <v>4.6</v>
      </c>
      <c r="DY42" s="37">
        <v>5.1</v>
      </c>
      <c r="DZ42" s="37">
        <v>5.7</v>
      </c>
      <c r="EA42" s="37">
        <v>7.7</v>
      </c>
      <c r="EB42" s="37">
        <v>7.2</v>
      </c>
      <c r="EC42" s="37">
        <v>6.8</v>
      </c>
      <c r="ED42" s="37">
        <v>6.4</v>
      </c>
      <c r="EE42" s="37">
        <v>6.2</v>
      </c>
      <c r="EF42" s="37">
        <v>5.8</v>
      </c>
      <c r="EG42" s="37">
        <v>5.2</v>
      </c>
      <c r="EH42" s="37">
        <v>5.5</v>
      </c>
      <c r="EI42" s="37">
        <v>5.1</v>
      </c>
      <c r="EJ42" s="37">
        <v>3.6</v>
      </c>
      <c r="EK42" s="37">
        <v>1.87</v>
      </c>
      <c r="EL42" s="37">
        <v>2.2</v>
      </c>
      <c r="EM42" s="37">
        <v>2.4</v>
      </c>
      <c r="EN42" s="37">
        <v>3.1</v>
      </c>
      <c r="EO42" s="37">
        <v>2.7</v>
      </c>
      <c r="EP42" s="37">
        <v>3.1</v>
      </c>
      <c r="EQ42" s="37">
        <v>3.5</v>
      </c>
      <c r="ER42" s="37">
        <v>4.4</v>
      </c>
      <c r="ES42" s="37">
        <v>4.1</v>
      </c>
      <c r="ET42" s="37">
        <v>3.6</v>
      </c>
      <c r="EU42" s="37">
        <v>0</v>
      </c>
      <c r="EV42" s="37">
        <v>1</v>
      </c>
      <c r="EW42" s="37">
        <v>2</v>
      </c>
      <c r="EX42" s="37">
        <v>2</v>
      </c>
      <c r="EY42" s="37">
        <v>2</v>
      </c>
      <c r="EZ42" s="37">
        <v>2</v>
      </c>
      <c r="FA42" s="37">
        <v>2</v>
      </c>
      <c r="FB42" s="37">
        <v>3</v>
      </c>
      <c r="FC42" s="37">
        <v>5</v>
      </c>
      <c r="FD42" s="37">
        <v>6</v>
      </c>
      <c r="FE42" s="37">
        <v>1</v>
      </c>
      <c r="FF42" s="37">
        <v>25</v>
      </c>
      <c r="FG42" s="37">
        <v>35</v>
      </c>
      <c r="FH42" s="37">
        <v>38</v>
      </c>
      <c r="FI42" s="37">
        <v>40</v>
      </c>
      <c r="FJ42" s="37">
        <v>59</v>
      </c>
      <c r="FK42" s="37">
        <v>74</v>
      </c>
      <c r="FL42" s="37">
        <v>120</v>
      </c>
      <c r="FM42" s="37">
        <v>150</v>
      </c>
      <c r="FN42" s="37">
        <v>200</v>
      </c>
      <c r="FO42" s="37">
        <v>0</v>
      </c>
      <c r="FP42" s="37">
        <v>0</v>
      </c>
      <c r="FQ42" s="37">
        <v>0</v>
      </c>
      <c r="FR42" s="37">
        <v>0</v>
      </c>
      <c r="FS42" s="37">
        <v>0</v>
      </c>
      <c r="FT42" s="37">
        <v>0</v>
      </c>
      <c r="FU42" s="37">
        <v>0</v>
      </c>
      <c r="FV42" s="37">
        <v>0</v>
      </c>
      <c r="FW42" s="37">
        <v>0</v>
      </c>
      <c r="FX42" s="37">
        <v>0</v>
      </c>
      <c r="FY42" s="37" t="s">
        <v>354</v>
      </c>
      <c r="FZ42" s="37" t="s">
        <v>354</v>
      </c>
      <c r="GA42" s="37" t="s">
        <v>354</v>
      </c>
      <c r="GB42" s="37" t="s">
        <v>354</v>
      </c>
      <c r="GC42" s="37" t="s">
        <v>354</v>
      </c>
      <c r="GD42" s="37" t="s">
        <v>354</v>
      </c>
      <c r="GE42" s="37" t="s">
        <v>354</v>
      </c>
      <c r="GF42" s="37" t="s">
        <v>354</v>
      </c>
      <c r="GG42" s="37" t="s">
        <v>354</v>
      </c>
      <c r="GH42" s="37" t="s">
        <v>354</v>
      </c>
      <c r="GI42" s="37">
        <v>0</v>
      </c>
      <c r="GJ42" s="37">
        <v>0</v>
      </c>
      <c r="GK42" s="37">
        <v>1</v>
      </c>
      <c r="GL42" s="37">
        <v>1</v>
      </c>
      <c r="GM42" s="37">
        <v>1</v>
      </c>
      <c r="GN42" s="37">
        <v>1</v>
      </c>
      <c r="GO42" s="37">
        <v>2</v>
      </c>
      <c r="GP42" s="37">
        <v>2</v>
      </c>
      <c r="GQ42" s="37">
        <v>3</v>
      </c>
      <c r="GR42" s="37">
        <v>3</v>
      </c>
      <c r="GS42" s="37" t="s">
        <v>393</v>
      </c>
      <c r="GT42" s="37">
        <v>221</v>
      </c>
      <c r="GU42" s="37" t="s">
        <v>218</v>
      </c>
      <c r="GV42" s="37" t="s">
        <v>218</v>
      </c>
      <c r="GW42" s="37" t="s">
        <v>218</v>
      </c>
      <c r="GX42" s="37" t="s">
        <v>218</v>
      </c>
    </row>
    <row r="43" spans="1:206" s="37" customFormat="1" ht="12.75">
      <c r="A43" s="37">
        <v>64356</v>
      </c>
      <c r="B43" s="37" t="s">
        <v>351</v>
      </c>
      <c r="C43" s="37" t="s">
        <v>400</v>
      </c>
      <c r="D43" s="37">
        <v>1</v>
      </c>
      <c r="E43" s="37">
        <v>16</v>
      </c>
      <c r="F43" s="37">
        <v>57281178</v>
      </c>
      <c r="G43" s="37">
        <v>3450</v>
      </c>
      <c r="H43" s="37" t="s">
        <v>352</v>
      </c>
      <c r="I43" s="37">
        <v>20081010</v>
      </c>
      <c r="J43" s="37" t="s">
        <v>417</v>
      </c>
      <c r="K43" s="37" t="s">
        <v>210</v>
      </c>
      <c r="L43" s="37" t="s">
        <v>273</v>
      </c>
      <c r="M43" s="37">
        <v>350</v>
      </c>
      <c r="N43" s="37">
        <v>3.36</v>
      </c>
      <c r="O43" s="37">
        <v>59.8</v>
      </c>
      <c r="P43" s="37">
        <v>129.2</v>
      </c>
      <c r="Q43" s="37">
        <v>3.2</v>
      </c>
      <c r="R43" s="37">
        <v>3.46</v>
      </c>
      <c r="S43" s="37">
        <v>2.1622</v>
      </c>
      <c r="T43" s="37">
        <v>1600</v>
      </c>
      <c r="U43" s="37">
        <v>19.9</v>
      </c>
      <c r="V43" s="37">
        <v>99</v>
      </c>
      <c r="W43" s="37">
        <v>40</v>
      </c>
      <c r="X43" s="37">
        <v>110</v>
      </c>
      <c r="Y43" s="37">
        <v>30</v>
      </c>
      <c r="Z43" s="37">
        <v>68</v>
      </c>
      <c r="AA43" s="37">
        <v>2</v>
      </c>
      <c r="AB43" s="37">
        <v>7</v>
      </c>
      <c r="AC43" s="37">
        <v>99.5</v>
      </c>
      <c r="AD43" s="37">
        <v>2599</v>
      </c>
      <c r="AE43" s="37">
        <v>28.7</v>
      </c>
      <c r="AF43" s="37">
        <v>97.8</v>
      </c>
      <c r="AG43" s="37">
        <v>39.9</v>
      </c>
      <c r="AH43" s="37">
        <v>110</v>
      </c>
      <c r="AI43" s="37">
        <v>28.2</v>
      </c>
      <c r="AJ43" s="37">
        <v>67.6</v>
      </c>
      <c r="AK43" s="37">
        <v>1.9</v>
      </c>
      <c r="AL43" s="37">
        <v>1.6</v>
      </c>
      <c r="AM43" s="37">
        <v>100.8</v>
      </c>
      <c r="AN43" s="37">
        <v>32208</v>
      </c>
      <c r="AO43" s="37">
        <v>440</v>
      </c>
      <c r="AP43" s="37">
        <v>96.3</v>
      </c>
      <c r="AQ43" s="37">
        <v>0.3</v>
      </c>
      <c r="AR43" s="37">
        <v>692.8</v>
      </c>
      <c r="AS43" s="37">
        <v>632.7</v>
      </c>
      <c r="AT43" s="37">
        <v>512</v>
      </c>
      <c r="AU43" s="37">
        <v>101.8</v>
      </c>
      <c r="AV43" s="37">
        <v>82.9</v>
      </c>
      <c r="AW43" s="37">
        <v>358.2</v>
      </c>
      <c r="AX43" s="37">
        <v>71.9</v>
      </c>
      <c r="AY43" s="37">
        <v>771</v>
      </c>
      <c r="AZ43" s="37">
        <v>208.7</v>
      </c>
      <c r="BA43" s="37">
        <v>1</v>
      </c>
      <c r="BB43" s="37">
        <v>610.2</v>
      </c>
      <c r="BC43" s="37">
        <v>602.4</v>
      </c>
      <c r="BD43" s="37">
        <v>435</v>
      </c>
      <c r="BE43" s="37">
        <v>98.8</v>
      </c>
      <c r="BF43" s="37">
        <v>123.3</v>
      </c>
      <c r="BG43" s="37">
        <v>420.5</v>
      </c>
      <c r="BH43" s="37">
        <v>60.6</v>
      </c>
      <c r="BI43" s="37">
        <v>102.5</v>
      </c>
      <c r="BJ43" s="37">
        <v>138.8</v>
      </c>
      <c r="BK43" s="37">
        <v>130.2</v>
      </c>
      <c r="BL43" s="37">
        <v>136.6</v>
      </c>
      <c r="BM43" s="37">
        <v>90.3</v>
      </c>
      <c r="BN43" s="37">
        <v>126</v>
      </c>
      <c r="BO43" s="37">
        <v>117.5</v>
      </c>
      <c r="BP43" s="37">
        <v>154.9</v>
      </c>
      <c r="BQ43" s="37">
        <v>127.9</v>
      </c>
      <c r="BR43" s="37">
        <v>145.5</v>
      </c>
      <c r="BS43" s="37">
        <v>91.9</v>
      </c>
      <c r="BT43" s="37">
        <v>131.6</v>
      </c>
      <c r="BU43" s="37" t="s">
        <v>217</v>
      </c>
      <c r="BV43" s="37" t="s">
        <v>217</v>
      </c>
      <c r="BW43" s="37">
        <v>124.48</v>
      </c>
      <c r="BX43" s="37">
        <v>124.48</v>
      </c>
      <c r="BY43" s="37">
        <v>129.2</v>
      </c>
      <c r="BZ43" s="37">
        <v>5.2</v>
      </c>
      <c r="CA43" s="37">
        <v>5.6</v>
      </c>
      <c r="CB43" s="37">
        <v>1.7</v>
      </c>
      <c r="CC43" s="37">
        <v>2.1</v>
      </c>
      <c r="CD43" s="37">
        <v>2.1</v>
      </c>
      <c r="CE43" s="37">
        <v>2.6</v>
      </c>
      <c r="CF43" s="37">
        <v>1.6</v>
      </c>
      <c r="CG43" s="37">
        <v>3.6</v>
      </c>
      <c r="CH43" s="37">
        <v>2.3</v>
      </c>
      <c r="CI43" s="37">
        <v>2.9</v>
      </c>
      <c r="CJ43" s="37">
        <v>3.1</v>
      </c>
      <c r="CK43" s="37">
        <v>3.1</v>
      </c>
      <c r="CL43" s="37" t="s">
        <v>218</v>
      </c>
      <c r="CM43" s="37" t="s">
        <v>218</v>
      </c>
      <c r="CN43" s="37">
        <v>3</v>
      </c>
      <c r="CO43" s="37">
        <v>3</v>
      </c>
      <c r="CP43" s="37">
        <v>3.2</v>
      </c>
      <c r="CQ43" s="37">
        <v>73.7</v>
      </c>
      <c r="CR43" s="37">
        <v>41.7</v>
      </c>
      <c r="CS43" s="37">
        <v>79.3</v>
      </c>
      <c r="CT43" s="37">
        <v>38</v>
      </c>
      <c r="CU43" s="37">
        <v>61.7</v>
      </c>
      <c r="CV43" s="37">
        <v>43.3</v>
      </c>
      <c r="CW43" s="37">
        <v>79.7</v>
      </c>
      <c r="CX43" s="37">
        <v>36.7</v>
      </c>
      <c r="CY43" s="37">
        <v>81.7</v>
      </c>
      <c r="CZ43" s="37">
        <v>40.7</v>
      </c>
      <c r="DA43" s="37">
        <v>78.3</v>
      </c>
      <c r="DB43" s="37">
        <v>46.7</v>
      </c>
      <c r="DC43" s="37">
        <v>3</v>
      </c>
      <c r="DD43" s="37" t="s">
        <v>219</v>
      </c>
      <c r="DE43" s="37">
        <v>58.4</v>
      </c>
      <c r="DF43" s="37">
        <v>59.8</v>
      </c>
      <c r="DG43" s="37">
        <v>14.91</v>
      </c>
      <c r="DH43" s="37">
        <v>17.48</v>
      </c>
      <c r="DI43" s="37">
        <v>18.82</v>
      </c>
      <c r="DJ43" s="37">
        <v>19.38</v>
      </c>
      <c r="DK43" s="37">
        <v>20.24</v>
      </c>
      <c r="DL43" s="37">
        <v>20.31</v>
      </c>
      <c r="DM43" s="37">
        <v>20.83</v>
      </c>
      <c r="DN43" s="37">
        <v>21.4</v>
      </c>
      <c r="DO43" s="37">
        <v>22.06</v>
      </c>
      <c r="DP43" s="37">
        <v>22.87</v>
      </c>
      <c r="DQ43" s="37">
        <v>0.1</v>
      </c>
      <c r="DR43" s="37">
        <v>1.1</v>
      </c>
      <c r="DS43" s="37">
        <v>1.9</v>
      </c>
      <c r="DT43" s="37">
        <v>2.8</v>
      </c>
      <c r="DU43" s="37">
        <v>3.4</v>
      </c>
      <c r="DV43" s="37">
        <v>3.5</v>
      </c>
      <c r="DW43" s="37">
        <v>3.9</v>
      </c>
      <c r="DX43" s="37">
        <v>4.2</v>
      </c>
      <c r="DY43" s="37">
        <v>4.5</v>
      </c>
      <c r="DZ43" s="37">
        <v>4.9</v>
      </c>
      <c r="EA43" s="37">
        <v>7.8</v>
      </c>
      <c r="EB43" s="37">
        <v>8.3</v>
      </c>
      <c r="EC43" s="37">
        <v>7.9</v>
      </c>
      <c r="ED43" s="37">
        <v>7.6</v>
      </c>
      <c r="EE43" s="37">
        <v>7.1</v>
      </c>
      <c r="EF43" s="37">
        <v>6.7</v>
      </c>
      <c r="EG43" s="37">
        <v>6.3</v>
      </c>
      <c r="EH43" s="37">
        <v>6</v>
      </c>
      <c r="EI43" s="37">
        <v>5.8</v>
      </c>
      <c r="EJ43" s="37">
        <v>5.6</v>
      </c>
      <c r="EK43" s="37">
        <v>1.76</v>
      </c>
      <c r="EL43" s="37">
        <v>1.5</v>
      </c>
      <c r="EM43" s="37">
        <v>1.5</v>
      </c>
      <c r="EN43" s="37">
        <v>1.7</v>
      </c>
      <c r="EO43" s="37">
        <v>1.8</v>
      </c>
      <c r="EP43" s="37">
        <v>2.1</v>
      </c>
      <c r="EQ43" s="37">
        <v>2.3</v>
      </c>
      <c r="ER43" s="37">
        <v>2.7</v>
      </c>
      <c r="ES43" s="37">
        <v>2.8</v>
      </c>
      <c r="ET43" s="37">
        <v>3</v>
      </c>
      <c r="EU43" s="37">
        <v>0</v>
      </c>
      <c r="EV43" s="37">
        <v>1</v>
      </c>
      <c r="EW43" s="37">
        <v>2</v>
      </c>
      <c r="EX43" s="37">
        <v>2</v>
      </c>
      <c r="EY43" s="37">
        <v>2</v>
      </c>
      <c r="EZ43" s="37">
        <v>2</v>
      </c>
      <c r="FA43" s="37">
        <v>2</v>
      </c>
      <c r="FB43" s="37">
        <v>3</v>
      </c>
      <c r="FC43" s="37">
        <v>4</v>
      </c>
      <c r="FD43" s="37">
        <v>5</v>
      </c>
      <c r="FE43" s="37">
        <v>2</v>
      </c>
      <c r="FF43" s="37">
        <v>24</v>
      </c>
      <c r="FG43" s="37">
        <v>35</v>
      </c>
      <c r="FH43" s="37">
        <v>42</v>
      </c>
      <c r="FI43" s="37">
        <v>46</v>
      </c>
      <c r="FJ43" s="37">
        <v>67</v>
      </c>
      <c r="FK43" s="37">
        <v>84</v>
      </c>
      <c r="FL43" s="37">
        <v>120</v>
      </c>
      <c r="FM43" s="37">
        <v>160</v>
      </c>
      <c r="FN43" s="37">
        <v>190</v>
      </c>
      <c r="FO43" s="37" t="s">
        <v>354</v>
      </c>
      <c r="FP43" s="37" t="s">
        <v>354</v>
      </c>
      <c r="FQ43" s="37" t="s">
        <v>354</v>
      </c>
      <c r="FR43" s="37" t="s">
        <v>354</v>
      </c>
      <c r="FS43" s="37" t="s">
        <v>354</v>
      </c>
      <c r="FT43" s="37" t="s">
        <v>354</v>
      </c>
      <c r="FU43" s="37" t="s">
        <v>354</v>
      </c>
      <c r="FV43" s="37" t="s">
        <v>354</v>
      </c>
      <c r="FW43" s="37" t="s">
        <v>354</v>
      </c>
      <c r="FX43" s="37" t="s">
        <v>354</v>
      </c>
      <c r="FY43" s="37" t="s">
        <v>354</v>
      </c>
      <c r="FZ43" s="37" t="s">
        <v>354</v>
      </c>
      <c r="GA43" s="37" t="s">
        <v>354</v>
      </c>
      <c r="GB43" s="37" t="s">
        <v>354</v>
      </c>
      <c r="GC43" s="37" t="s">
        <v>354</v>
      </c>
      <c r="GD43" s="37" t="s">
        <v>354</v>
      </c>
      <c r="GE43" s="37" t="s">
        <v>354</v>
      </c>
      <c r="GF43" s="37" t="s">
        <v>354</v>
      </c>
      <c r="GG43" s="37" t="s">
        <v>354</v>
      </c>
      <c r="GH43" s="37" t="s">
        <v>354</v>
      </c>
      <c r="GI43" s="37">
        <v>0</v>
      </c>
      <c r="GJ43" s="37">
        <v>0</v>
      </c>
      <c r="GK43" s="37">
        <v>0</v>
      </c>
      <c r="GL43" s="37">
        <v>0</v>
      </c>
      <c r="GM43" s="37">
        <v>0</v>
      </c>
      <c r="GN43" s="37">
        <v>1</v>
      </c>
      <c r="GO43" s="37">
        <v>1</v>
      </c>
      <c r="GP43" s="37">
        <v>1</v>
      </c>
      <c r="GQ43" s="37">
        <v>2</v>
      </c>
      <c r="GR43" s="37">
        <v>2</v>
      </c>
      <c r="GS43" s="37" t="s">
        <v>418</v>
      </c>
      <c r="GT43" s="37">
        <v>296</v>
      </c>
      <c r="GU43" s="37" t="s">
        <v>413</v>
      </c>
      <c r="GV43" s="37" t="s">
        <v>419</v>
      </c>
      <c r="GW43" s="37" t="s">
        <v>218</v>
      </c>
      <c r="GX43" s="37" t="s">
        <v>218</v>
      </c>
    </row>
    <row r="44" spans="1:206" s="23" customFormat="1" ht="12.75">
      <c r="A44" s="23">
        <v>55840</v>
      </c>
      <c r="B44" s="23" t="s">
        <v>226</v>
      </c>
      <c r="C44" s="23" t="s">
        <v>207</v>
      </c>
      <c r="D44" s="23">
        <v>1</v>
      </c>
      <c r="E44" s="23">
        <v>12</v>
      </c>
      <c r="F44" s="23">
        <v>57281180</v>
      </c>
      <c r="G44" s="23">
        <v>1150</v>
      </c>
      <c r="H44" s="23" t="s">
        <v>271</v>
      </c>
      <c r="I44" s="23">
        <v>20050629</v>
      </c>
      <c r="J44" s="23" t="s">
        <v>290</v>
      </c>
      <c r="K44" s="23" t="s">
        <v>210</v>
      </c>
      <c r="L44" s="23" t="s">
        <v>273</v>
      </c>
      <c r="M44" s="23">
        <v>350</v>
      </c>
      <c r="N44" s="23">
        <v>3.4</v>
      </c>
      <c r="O44" s="23">
        <v>27.1</v>
      </c>
      <c r="P44" s="23">
        <v>75.9</v>
      </c>
      <c r="Q44" s="23">
        <v>1.7</v>
      </c>
      <c r="R44" s="23">
        <v>-1.4111</v>
      </c>
      <c r="S44" s="23">
        <v>-0.5153</v>
      </c>
      <c r="T44" s="23">
        <v>1600</v>
      </c>
      <c r="U44" s="23">
        <v>20</v>
      </c>
      <c r="V44" s="23">
        <v>99</v>
      </c>
      <c r="W44" s="23">
        <v>40</v>
      </c>
      <c r="X44" s="23">
        <v>110</v>
      </c>
      <c r="Y44" s="23">
        <v>30.8</v>
      </c>
      <c r="Z44" s="23">
        <v>68.3</v>
      </c>
      <c r="AA44" s="23">
        <v>1.5</v>
      </c>
      <c r="AB44" s="23">
        <v>7</v>
      </c>
      <c r="AC44" s="23" t="s">
        <v>213</v>
      </c>
      <c r="AD44" s="23">
        <v>2605</v>
      </c>
      <c r="AE44" s="23">
        <v>16.1</v>
      </c>
      <c r="AF44" s="23">
        <v>98</v>
      </c>
      <c r="AG44" s="23">
        <v>40</v>
      </c>
      <c r="AH44" s="23">
        <v>110</v>
      </c>
      <c r="AI44" s="23">
        <v>30.2</v>
      </c>
      <c r="AJ44" s="23">
        <v>68.2</v>
      </c>
      <c r="AK44" s="23">
        <v>2.31</v>
      </c>
      <c r="AL44" s="23">
        <v>-2.8</v>
      </c>
      <c r="AM44" s="23" t="s">
        <v>213</v>
      </c>
      <c r="AN44" s="23" t="s">
        <v>214</v>
      </c>
      <c r="AO44" s="23">
        <v>426</v>
      </c>
      <c r="AP44" s="23">
        <v>101.5</v>
      </c>
      <c r="AQ44" s="23">
        <v>0.5</v>
      </c>
      <c r="AR44" s="23">
        <v>679</v>
      </c>
      <c r="AS44" s="23">
        <v>646.6</v>
      </c>
      <c r="AT44" s="23" t="s">
        <v>213</v>
      </c>
      <c r="AU44" s="23" t="s">
        <v>213</v>
      </c>
      <c r="AV44" s="23" t="s">
        <v>215</v>
      </c>
      <c r="AW44" s="23" t="s">
        <v>213</v>
      </c>
      <c r="AX44" s="23" t="s">
        <v>216</v>
      </c>
      <c r="AY44" s="23">
        <v>774</v>
      </c>
      <c r="AZ44" s="23">
        <v>206.7</v>
      </c>
      <c r="BA44" s="23">
        <v>1.1</v>
      </c>
      <c r="BB44" s="23">
        <v>414.2</v>
      </c>
      <c r="BC44" s="23">
        <v>629</v>
      </c>
      <c r="BD44" s="23" t="s">
        <v>213</v>
      </c>
      <c r="BE44" s="23" t="s">
        <v>213</v>
      </c>
      <c r="BF44" s="23" t="s">
        <v>215</v>
      </c>
      <c r="BG44" s="23" t="s">
        <v>213</v>
      </c>
      <c r="BH44" s="23" t="s">
        <v>216</v>
      </c>
      <c r="BI44" s="23">
        <v>72.7</v>
      </c>
      <c r="BJ44" s="23">
        <v>50.6</v>
      </c>
      <c r="BK44" s="23">
        <v>30.9</v>
      </c>
      <c r="BL44" s="23">
        <v>95.4</v>
      </c>
      <c r="BM44" s="23">
        <v>134.1</v>
      </c>
      <c r="BN44" s="23">
        <v>51</v>
      </c>
      <c r="BO44" s="23">
        <v>67.7</v>
      </c>
      <c r="BP44" s="23">
        <v>44.8</v>
      </c>
      <c r="BQ44" s="23">
        <v>42.8</v>
      </c>
      <c r="BR44" s="23">
        <v>153.7</v>
      </c>
      <c r="BS44" s="23">
        <v>63.1</v>
      </c>
      <c r="BT44" s="23">
        <v>66.2</v>
      </c>
      <c r="BU44" s="23" t="s">
        <v>217</v>
      </c>
      <c r="BV44" s="23" t="s">
        <v>217</v>
      </c>
      <c r="BW44" s="23">
        <v>72.75</v>
      </c>
      <c r="BX44" s="23">
        <v>72.75</v>
      </c>
      <c r="BY44" s="23">
        <v>75.9</v>
      </c>
      <c r="BZ44" s="23">
        <v>1.2</v>
      </c>
      <c r="CA44" s="23">
        <v>3.5</v>
      </c>
      <c r="CB44" s="23">
        <v>2.6</v>
      </c>
      <c r="CC44" s="23">
        <v>1.3</v>
      </c>
      <c r="CD44" s="23">
        <v>2.2</v>
      </c>
      <c r="CE44" s="23">
        <v>1.6</v>
      </c>
      <c r="CF44" s="23">
        <v>3.5</v>
      </c>
      <c r="CG44" s="23">
        <v>1.3</v>
      </c>
      <c r="CH44" s="23">
        <v>1</v>
      </c>
      <c r="CI44" s="23">
        <v>0.9</v>
      </c>
      <c r="CJ44" s="23">
        <v>1.6</v>
      </c>
      <c r="CK44" s="23">
        <v>1.3</v>
      </c>
      <c r="CL44" s="23" t="s">
        <v>218</v>
      </c>
      <c r="CM44" s="23" t="s">
        <v>291</v>
      </c>
      <c r="CN44" s="23">
        <v>1.83</v>
      </c>
      <c r="CO44" s="23">
        <v>1.65</v>
      </c>
      <c r="CP44" s="23">
        <v>1.7</v>
      </c>
      <c r="CQ44" s="23" t="s">
        <v>213</v>
      </c>
      <c r="CR44" s="23" t="s">
        <v>213</v>
      </c>
      <c r="CS44" s="23" t="s">
        <v>213</v>
      </c>
      <c r="CT44" s="23" t="s">
        <v>213</v>
      </c>
      <c r="CU44" s="23" t="s">
        <v>213</v>
      </c>
      <c r="CV44" s="23" t="s">
        <v>213</v>
      </c>
      <c r="CW44" s="23" t="s">
        <v>213</v>
      </c>
      <c r="CX44" s="23" t="s">
        <v>213</v>
      </c>
      <c r="CY44" s="23" t="s">
        <v>213</v>
      </c>
      <c r="CZ44" s="23" t="s">
        <v>213</v>
      </c>
      <c r="DA44" s="23" t="s">
        <v>213</v>
      </c>
      <c r="DB44" s="23" t="s">
        <v>213</v>
      </c>
      <c r="DC44" s="23" t="s">
        <v>219</v>
      </c>
      <c r="DD44" s="23" t="s">
        <v>219</v>
      </c>
      <c r="DE44" s="23" t="s">
        <v>213</v>
      </c>
      <c r="DF44" s="23">
        <v>27.1</v>
      </c>
      <c r="DG44" s="23">
        <v>16.25</v>
      </c>
      <c r="DH44" s="23">
        <v>16.97</v>
      </c>
      <c r="DI44" s="23">
        <v>17.64</v>
      </c>
      <c r="DJ44" s="23">
        <v>18.6</v>
      </c>
      <c r="DK44" s="23">
        <v>19.52</v>
      </c>
      <c r="DL44" s="23">
        <v>19.57</v>
      </c>
      <c r="DM44" s="23">
        <v>20.15</v>
      </c>
      <c r="DN44" s="23">
        <v>21.04</v>
      </c>
      <c r="DO44" s="23">
        <v>22.1</v>
      </c>
      <c r="DP44" s="23">
        <v>22.26</v>
      </c>
      <c r="DQ44" s="23">
        <v>0.1</v>
      </c>
      <c r="DR44" s="23">
        <v>1.1</v>
      </c>
      <c r="DS44" s="23">
        <v>1.9</v>
      </c>
      <c r="DT44" s="23">
        <v>2.5</v>
      </c>
      <c r="DU44" s="23">
        <v>3.2</v>
      </c>
      <c r="DV44" s="23">
        <v>3.6</v>
      </c>
      <c r="DW44" s="23">
        <v>4</v>
      </c>
      <c r="DX44" s="23">
        <v>4.4</v>
      </c>
      <c r="DY44" s="23">
        <v>4.7</v>
      </c>
      <c r="DZ44" s="23">
        <v>5.2</v>
      </c>
      <c r="EA44" s="23">
        <v>11.1</v>
      </c>
      <c r="EB44" s="23">
        <v>10.6</v>
      </c>
      <c r="EC44" s="23">
        <v>10.1</v>
      </c>
      <c r="ED44" s="23">
        <v>9.5</v>
      </c>
      <c r="EE44" s="23">
        <v>9</v>
      </c>
      <c r="EF44" s="23">
        <v>8.2</v>
      </c>
      <c r="EG44" s="23">
        <v>7.5</v>
      </c>
      <c r="EH44" s="23">
        <v>6.9</v>
      </c>
      <c r="EI44" s="23">
        <v>6.3</v>
      </c>
      <c r="EJ44" s="23">
        <v>5.4</v>
      </c>
      <c r="EK44" s="23">
        <v>1.94</v>
      </c>
      <c r="EL44" s="23">
        <v>2.35</v>
      </c>
      <c r="EM44" s="23">
        <v>2.32</v>
      </c>
      <c r="EN44" s="23">
        <v>2.48</v>
      </c>
      <c r="EO44" s="23">
        <v>2.63</v>
      </c>
      <c r="EP44" s="23">
        <v>2.94</v>
      </c>
      <c r="EQ44" s="23">
        <v>2.98</v>
      </c>
      <c r="ER44" s="23">
        <v>3.09</v>
      </c>
      <c r="ES44" s="23">
        <v>3.2</v>
      </c>
      <c r="ET44" s="23">
        <v>3.35</v>
      </c>
      <c r="EU44" s="23">
        <v>0</v>
      </c>
      <c r="EV44" s="23">
        <v>2</v>
      </c>
      <c r="EW44" s="23">
        <v>3</v>
      </c>
      <c r="EX44" s="23">
        <v>3</v>
      </c>
      <c r="EY44" s="23">
        <v>3</v>
      </c>
      <c r="EZ44" s="23">
        <v>3</v>
      </c>
      <c r="FA44" s="23">
        <v>4</v>
      </c>
      <c r="FB44" s="23">
        <v>4</v>
      </c>
      <c r="FC44" s="23">
        <v>5</v>
      </c>
      <c r="FD44" s="23">
        <v>5</v>
      </c>
      <c r="FE44" s="23">
        <v>1</v>
      </c>
      <c r="FF44" s="23">
        <v>26</v>
      </c>
      <c r="FG44" s="23">
        <v>43</v>
      </c>
      <c r="FH44" s="23">
        <v>49</v>
      </c>
      <c r="FI44" s="23">
        <v>56</v>
      </c>
      <c r="FJ44" s="23">
        <v>88</v>
      </c>
      <c r="FK44" s="23">
        <v>113</v>
      </c>
      <c r="FL44" s="23">
        <v>139</v>
      </c>
      <c r="FM44" s="23">
        <v>169</v>
      </c>
      <c r="FN44" s="23">
        <v>217</v>
      </c>
      <c r="FO44" s="23">
        <v>0</v>
      </c>
      <c r="FP44" s="23">
        <v>0</v>
      </c>
      <c r="FQ44" s="23">
        <v>0</v>
      </c>
      <c r="FR44" s="23">
        <v>0</v>
      </c>
      <c r="FS44" s="23">
        <v>0</v>
      </c>
      <c r="FT44" s="23">
        <v>2</v>
      </c>
      <c r="FU44" s="23">
        <v>1</v>
      </c>
      <c r="FV44" s="23">
        <v>1</v>
      </c>
      <c r="FW44" s="23">
        <v>0</v>
      </c>
      <c r="FX44" s="23">
        <v>0</v>
      </c>
      <c r="FY44" s="23">
        <v>1</v>
      </c>
      <c r="FZ44" s="23">
        <v>1</v>
      </c>
      <c r="GA44" s="23">
        <v>1</v>
      </c>
      <c r="GB44" s="23">
        <v>1</v>
      </c>
      <c r="GC44" s="23">
        <v>1</v>
      </c>
      <c r="GD44" s="23">
        <v>1</v>
      </c>
      <c r="GE44" s="23">
        <v>2</v>
      </c>
      <c r="GF44" s="23">
        <v>2</v>
      </c>
      <c r="GG44" s="23">
        <v>2</v>
      </c>
      <c r="GH44" s="23">
        <v>2</v>
      </c>
      <c r="GI44" s="23">
        <v>0</v>
      </c>
      <c r="GJ44" s="23">
        <v>0</v>
      </c>
      <c r="GK44" s="23">
        <v>2</v>
      </c>
      <c r="GL44" s="23">
        <v>2</v>
      </c>
      <c r="GM44" s="23">
        <v>2</v>
      </c>
      <c r="GN44" s="23">
        <v>3</v>
      </c>
      <c r="GO44" s="23">
        <v>4</v>
      </c>
      <c r="GP44" s="23">
        <v>5</v>
      </c>
      <c r="GQ44" s="23">
        <v>6</v>
      </c>
      <c r="GR44" s="23">
        <v>7</v>
      </c>
      <c r="GS44" s="23" t="s">
        <v>292</v>
      </c>
      <c r="GT44" s="23" t="s">
        <v>293</v>
      </c>
      <c r="GU44" s="23" t="s">
        <v>276</v>
      </c>
      <c r="GV44" s="23" t="s">
        <v>225</v>
      </c>
      <c r="GW44" s="23" t="s">
        <v>277</v>
      </c>
      <c r="GX44" s="23" t="s">
        <v>218</v>
      </c>
    </row>
    <row r="45" spans="1:206" s="23" customFormat="1" ht="12.75">
      <c r="A45" s="23">
        <v>55842</v>
      </c>
      <c r="B45" s="23" t="s">
        <v>226</v>
      </c>
      <c r="C45" s="23" t="s">
        <v>270</v>
      </c>
      <c r="D45" s="23">
        <v>1</v>
      </c>
      <c r="E45" s="23">
        <v>13</v>
      </c>
      <c r="F45" s="23">
        <v>57281180</v>
      </c>
      <c r="G45" s="23">
        <v>1500</v>
      </c>
      <c r="H45" s="23" t="s">
        <v>302</v>
      </c>
      <c r="I45" s="23">
        <v>20050717</v>
      </c>
      <c r="J45" s="23" t="s">
        <v>303</v>
      </c>
      <c r="K45" s="23" t="s">
        <v>210</v>
      </c>
      <c r="L45" s="23" t="s">
        <v>273</v>
      </c>
      <c r="M45" s="23">
        <v>350</v>
      </c>
      <c r="N45" s="23">
        <v>3.28</v>
      </c>
      <c r="O45" s="23">
        <v>30.8</v>
      </c>
      <c r="P45" s="23">
        <v>79.7</v>
      </c>
      <c r="Q45" s="23">
        <v>2.2</v>
      </c>
      <c r="R45" s="23">
        <v>-2.2222</v>
      </c>
      <c r="S45" s="23">
        <v>-0.9935</v>
      </c>
      <c r="T45" s="23">
        <v>1600</v>
      </c>
      <c r="U45" s="23">
        <v>20</v>
      </c>
      <c r="V45" s="23">
        <v>99</v>
      </c>
      <c r="W45" s="23">
        <v>40</v>
      </c>
      <c r="X45" s="23">
        <v>110</v>
      </c>
      <c r="Y45" s="23">
        <v>28.9</v>
      </c>
      <c r="Z45" s="23">
        <v>68.3</v>
      </c>
      <c r="AA45" s="23">
        <v>1.5</v>
      </c>
      <c r="AB45" s="23">
        <v>7</v>
      </c>
      <c r="AC45" s="23" t="s">
        <v>213</v>
      </c>
      <c r="AD45" s="23">
        <v>2588</v>
      </c>
      <c r="AE45" s="23">
        <v>18</v>
      </c>
      <c r="AF45" s="23">
        <v>97.9</v>
      </c>
      <c r="AG45" s="23">
        <v>40</v>
      </c>
      <c r="AH45" s="23">
        <v>110.1</v>
      </c>
      <c r="AI45" s="23">
        <v>30.1</v>
      </c>
      <c r="AJ45" s="23">
        <v>68.1</v>
      </c>
      <c r="AK45" s="23">
        <v>2.37</v>
      </c>
      <c r="AL45" s="23">
        <v>-2.9</v>
      </c>
      <c r="AM45" s="23" t="s">
        <v>213</v>
      </c>
      <c r="AN45" s="23" t="s">
        <v>214</v>
      </c>
      <c r="AO45" s="23">
        <v>439</v>
      </c>
      <c r="AP45" s="23">
        <v>96</v>
      </c>
      <c r="AQ45" s="23">
        <v>0.4</v>
      </c>
      <c r="AR45" s="23">
        <v>682.6</v>
      </c>
      <c r="AS45" s="23">
        <v>644.7</v>
      </c>
      <c r="AT45" s="23" t="s">
        <v>213</v>
      </c>
      <c r="AU45" s="23" t="s">
        <v>213</v>
      </c>
      <c r="AV45" s="23" t="s">
        <v>215</v>
      </c>
      <c r="AW45" s="23" t="s">
        <v>213</v>
      </c>
      <c r="AX45" s="23" t="s">
        <v>216</v>
      </c>
      <c r="AY45" s="23">
        <v>778</v>
      </c>
      <c r="AZ45" s="23">
        <v>211.1</v>
      </c>
      <c r="BA45" s="23">
        <v>1.2</v>
      </c>
      <c r="BB45" s="23">
        <v>269.4</v>
      </c>
      <c r="BC45" s="23">
        <v>29.2</v>
      </c>
      <c r="BD45" s="23" t="s">
        <v>213</v>
      </c>
      <c r="BE45" s="23" t="s">
        <v>213</v>
      </c>
      <c r="BF45" s="23" t="s">
        <v>215</v>
      </c>
      <c r="BG45" s="23" t="s">
        <v>213</v>
      </c>
      <c r="BH45" s="23" t="s">
        <v>216</v>
      </c>
      <c r="BI45" s="23">
        <v>47.9</v>
      </c>
      <c r="BJ45" s="23">
        <v>56.2</v>
      </c>
      <c r="BK45" s="23">
        <v>60.9</v>
      </c>
      <c r="BL45" s="23">
        <v>82.9</v>
      </c>
      <c r="BM45" s="23">
        <v>25.2</v>
      </c>
      <c r="BN45" s="23">
        <v>120.1</v>
      </c>
      <c r="BO45" s="23">
        <v>48.2</v>
      </c>
      <c r="BP45" s="23">
        <v>133.9</v>
      </c>
      <c r="BQ45" s="23">
        <v>55.9</v>
      </c>
      <c r="BR45" s="23">
        <v>64.9</v>
      </c>
      <c r="BS45" s="23">
        <v>46</v>
      </c>
      <c r="BT45" s="23">
        <v>120.4</v>
      </c>
      <c r="BU45" s="23" t="s">
        <v>217</v>
      </c>
      <c r="BV45" s="23" t="s">
        <v>217</v>
      </c>
      <c r="BW45" s="23">
        <v>71.88</v>
      </c>
      <c r="BX45" s="23">
        <v>71.88</v>
      </c>
      <c r="BY45" s="23">
        <v>79.7</v>
      </c>
      <c r="BZ45" s="23">
        <v>2</v>
      </c>
      <c r="CA45" s="23">
        <v>2</v>
      </c>
      <c r="CB45" s="23">
        <v>1.3</v>
      </c>
      <c r="CC45" s="23">
        <v>2.1</v>
      </c>
      <c r="CD45" s="23">
        <v>1.7</v>
      </c>
      <c r="CE45" s="23">
        <v>2.9</v>
      </c>
      <c r="CF45" s="23">
        <v>1.6</v>
      </c>
      <c r="CG45" s="23">
        <v>2</v>
      </c>
      <c r="CH45" s="23">
        <v>1.4</v>
      </c>
      <c r="CI45" s="23">
        <v>2.5</v>
      </c>
      <c r="CJ45" s="23">
        <v>1.7</v>
      </c>
      <c r="CK45" s="23">
        <v>1.8</v>
      </c>
      <c r="CL45" s="23" t="s">
        <v>218</v>
      </c>
      <c r="CM45" s="23" t="s">
        <v>218</v>
      </c>
      <c r="CN45" s="23">
        <v>1.92</v>
      </c>
      <c r="CO45" s="23">
        <v>1.92</v>
      </c>
      <c r="CP45" s="23">
        <v>2.2</v>
      </c>
      <c r="CQ45" s="23" t="s">
        <v>213</v>
      </c>
      <c r="CR45" s="23" t="s">
        <v>213</v>
      </c>
      <c r="CS45" s="23" t="s">
        <v>213</v>
      </c>
      <c r="CT45" s="23" t="s">
        <v>213</v>
      </c>
      <c r="CU45" s="23" t="s">
        <v>213</v>
      </c>
      <c r="CV45" s="23" t="s">
        <v>213</v>
      </c>
      <c r="CW45" s="23" t="s">
        <v>213</v>
      </c>
      <c r="CX45" s="23" t="s">
        <v>213</v>
      </c>
      <c r="CY45" s="23" t="s">
        <v>213</v>
      </c>
      <c r="CZ45" s="23" t="s">
        <v>213</v>
      </c>
      <c r="DA45" s="23" t="s">
        <v>213</v>
      </c>
      <c r="DB45" s="23" t="s">
        <v>213</v>
      </c>
      <c r="DC45" s="23" t="s">
        <v>219</v>
      </c>
      <c r="DD45" s="23" t="s">
        <v>219</v>
      </c>
      <c r="DE45" s="23" t="s">
        <v>213</v>
      </c>
      <c r="DF45" s="23">
        <v>30.8</v>
      </c>
      <c r="DG45" s="23">
        <v>14.87</v>
      </c>
      <c r="DH45" s="23">
        <v>16.1</v>
      </c>
      <c r="DI45" s="23">
        <v>16.48</v>
      </c>
      <c r="DJ45" s="23">
        <v>17.12</v>
      </c>
      <c r="DK45" s="23">
        <v>17.62</v>
      </c>
      <c r="DL45" s="23">
        <v>17.84</v>
      </c>
      <c r="DM45" s="23">
        <v>18.45</v>
      </c>
      <c r="DN45" s="23">
        <v>18.78</v>
      </c>
      <c r="DO45" s="23">
        <v>19.43</v>
      </c>
      <c r="DP45" s="23">
        <v>20.1</v>
      </c>
      <c r="DQ45" s="23">
        <v>0.2</v>
      </c>
      <c r="DR45" s="23">
        <v>1</v>
      </c>
      <c r="DS45" s="23">
        <v>1.6</v>
      </c>
      <c r="DT45" s="23">
        <v>2.4</v>
      </c>
      <c r="DU45" s="23">
        <v>3</v>
      </c>
      <c r="DV45" s="23">
        <v>3.3</v>
      </c>
      <c r="DW45" s="23">
        <v>3.8</v>
      </c>
      <c r="DX45" s="23">
        <v>4.3</v>
      </c>
      <c r="DY45" s="23">
        <v>4.8</v>
      </c>
      <c r="DZ45" s="23">
        <v>5.3</v>
      </c>
      <c r="EA45" s="23">
        <v>7.9</v>
      </c>
      <c r="EB45" s="23">
        <v>7.1</v>
      </c>
      <c r="EC45" s="23">
        <v>6.5</v>
      </c>
      <c r="ED45" s="23">
        <v>5.9</v>
      </c>
      <c r="EE45" s="23">
        <v>5.4</v>
      </c>
      <c r="EF45" s="23">
        <v>4.7</v>
      </c>
      <c r="EG45" s="23">
        <v>4</v>
      </c>
      <c r="EH45" s="23">
        <v>3.2</v>
      </c>
      <c r="EI45" s="23">
        <v>2.6</v>
      </c>
      <c r="EJ45" s="23">
        <v>2.5</v>
      </c>
      <c r="EK45" s="23">
        <v>1.17</v>
      </c>
      <c r="EL45" s="23">
        <v>1.2</v>
      </c>
      <c r="EM45" s="23">
        <v>1.45</v>
      </c>
      <c r="EN45" s="23">
        <v>1.6</v>
      </c>
      <c r="EO45" s="23">
        <v>1.64</v>
      </c>
      <c r="EP45" s="23">
        <v>1.72</v>
      </c>
      <c r="EQ45" s="23">
        <v>1.72</v>
      </c>
      <c r="ER45" s="23">
        <v>1.96</v>
      </c>
      <c r="ES45" s="23">
        <v>1.98</v>
      </c>
      <c r="ET45" s="23">
        <v>2.2</v>
      </c>
      <c r="EU45" s="23">
        <v>0</v>
      </c>
      <c r="EV45" s="23">
        <v>2</v>
      </c>
      <c r="EW45" s="23">
        <v>2</v>
      </c>
      <c r="EX45" s="23">
        <v>3</v>
      </c>
      <c r="EY45" s="23">
        <v>3</v>
      </c>
      <c r="EZ45" s="23">
        <v>3</v>
      </c>
      <c r="FA45" s="23">
        <v>4</v>
      </c>
      <c r="FB45" s="23">
        <v>5</v>
      </c>
      <c r="FC45" s="23">
        <v>6</v>
      </c>
      <c r="FD45" s="23">
        <v>7</v>
      </c>
      <c r="FE45" s="23">
        <v>1</v>
      </c>
      <c r="FF45" s="23">
        <v>25</v>
      </c>
      <c r="FG45" s="23">
        <v>33</v>
      </c>
      <c r="FH45" s="23">
        <v>38</v>
      </c>
      <c r="FI45" s="23">
        <v>41</v>
      </c>
      <c r="FJ45" s="23">
        <v>64</v>
      </c>
      <c r="FK45" s="23">
        <v>90</v>
      </c>
      <c r="FL45" s="23">
        <v>140</v>
      </c>
      <c r="FM45" s="23">
        <v>177</v>
      </c>
      <c r="FN45" s="23">
        <v>212</v>
      </c>
      <c r="FO45" s="23">
        <v>0</v>
      </c>
      <c r="FP45" s="23">
        <v>0</v>
      </c>
      <c r="FQ45" s="23">
        <v>0</v>
      </c>
      <c r="FR45" s="23">
        <v>0</v>
      </c>
      <c r="FS45" s="23">
        <v>0</v>
      </c>
      <c r="FT45" s="23">
        <v>0</v>
      </c>
      <c r="FU45" s="23">
        <v>1</v>
      </c>
      <c r="FV45" s="23">
        <v>0</v>
      </c>
      <c r="FW45" s="23">
        <v>1</v>
      </c>
      <c r="FX45" s="23">
        <v>1</v>
      </c>
      <c r="FY45" s="23">
        <v>1</v>
      </c>
      <c r="FZ45" s="23">
        <v>1</v>
      </c>
      <c r="GA45" s="23">
        <v>1</v>
      </c>
      <c r="GB45" s="23">
        <v>1</v>
      </c>
      <c r="GC45" s="23">
        <v>1</v>
      </c>
      <c r="GD45" s="23">
        <v>1</v>
      </c>
      <c r="GE45" s="23">
        <v>1</v>
      </c>
      <c r="GF45" s="23">
        <v>1</v>
      </c>
      <c r="GG45" s="23">
        <v>1</v>
      </c>
      <c r="GH45" s="23">
        <v>1</v>
      </c>
      <c r="GI45" s="23">
        <v>0</v>
      </c>
      <c r="GJ45" s="23">
        <v>0</v>
      </c>
      <c r="GK45" s="23">
        <v>1</v>
      </c>
      <c r="GL45" s="23">
        <v>1</v>
      </c>
      <c r="GM45" s="23">
        <v>1</v>
      </c>
      <c r="GN45" s="23">
        <v>1</v>
      </c>
      <c r="GO45" s="23">
        <v>2</v>
      </c>
      <c r="GP45" s="23">
        <v>2</v>
      </c>
      <c r="GQ45" s="23">
        <v>3</v>
      </c>
      <c r="GR45" s="23">
        <v>3</v>
      </c>
      <c r="GS45" s="23" t="s">
        <v>304</v>
      </c>
      <c r="GT45" s="23" t="s">
        <v>305</v>
      </c>
      <c r="GU45" s="23" t="s">
        <v>306</v>
      </c>
      <c r="GV45" s="23" t="s">
        <v>225</v>
      </c>
      <c r="GW45" s="23" t="s">
        <v>277</v>
      </c>
      <c r="GX45" s="23" t="s">
        <v>218</v>
      </c>
    </row>
    <row r="46" spans="1:206" s="23" customFormat="1" ht="12.75">
      <c r="A46" s="23">
        <v>55845</v>
      </c>
      <c r="B46" s="23" t="s">
        <v>226</v>
      </c>
      <c r="C46" s="23" t="s">
        <v>264</v>
      </c>
      <c r="D46" s="23">
        <v>1</v>
      </c>
      <c r="E46" s="23">
        <v>14</v>
      </c>
      <c r="F46" s="23">
        <v>57281180</v>
      </c>
      <c r="G46" s="23">
        <v>1850</v>
      </c>
      <c r="H46" s="23" t="s">
        <v>271</v>
      </c>
      <c r="I46" s="23">
        <v>20050805</v>
      </c>
      <c r="J46" s="23" t="s">
        <v>316</v>
      </c>
      <c r="K46" s="23">
        <v>20061123</v>
      </c>
      <c r="L46" s="23" t="s">
        <v>273</v>
      </c>
      <c r="M46" s="23">
        <v>350</v>
      </c>
      <c r="N46" s="23">
        <v>3.4</v>
      </c>
      <c r="O46" s="23">
        <v>33.4</v>
      </c>
      <c r="P46" s="23">
        <v>55.4</v>
      </c>
      <c r="Q46" s="23">
        <v>2</v>
      </c>
      <c r="R46" s="23">
        <v>-0.2609</v>
      </c>
      <c r="S46" s="23">
        <v>0.125</v>
      </c>
      <c r="T46" s="23">
        <v>1600</v>
      </c>
      <c r="U46" s="23">
        <v>20</v>
      </c>
      <c r="V46" s="23">
        <v>99</v>
      </c>
      <c r="W46" s="23">
        <v>40</v>
      </c>
      <c r="X46" s="23">
        <v>110</v>
      </c>
      <c r="Y46" s="23">
        <v>29.2</v>
      </c>
      <c r="Z46" s="23">
        <v>68.3</v>
      </c>
      <c r="AA46" s="23">
        <v>1.49</v>
      </c>
      <c r="AB46" s="23">
        <v>7</v>
      </c>
      <c r="AC46" s="23">
        <v>106.6</v>
      </c>
      <c r="AD46" s="23">
        <v>2592</v>
      </c>
      <c r="AE46" s="23">
        <v>17.6</v>
      </c>
      <c r="AF46" s="23">
        <v>97.9</v>
      </c>
      <c r="AG46" s="23">
        <v>39.9</v>
      </c>
      <c r="AH46" s="23">
        <v>110</v>
      </c>
      <c r="AI46" s="23">
        <v>28.9</v>
      </c>
      <c r="AJ46" s="23">
        <v>68.3</v>
      </c>
      <c r="AK46" s="23">
        <v>2.39</v>
      </c>
      <c r="AL46" s="23">
        <v>-3</v>
      </c>
      <c r="AM46" s="23">
        <v>103.8</v>
      </c>
      <c r="AN46" s="23">
        <v>32150</v>
      </c>
      <c r="AO46" s="23">
        <v>439</v>
      </c>
      <c r="AP46" s="23">
        <v>93.2</v>
      </c>
      <c r="AQ46" s="23">
        <v>0.4</v>
      </c>
      <c r="AR46" s="23">
        <v>688.3</v>
      </c>
      <c r="AS46" s="23">
        <v>642.9</v>
      </c>
      <c r="AT46" s="23">
        <v>513.8</v>
      </c>
      <c r="AU46" s="23">
        <v>102.9</v>
      </c>
      <c r="AV46" s="23">
        <v>70.6</v>
      </c>
      <c r="AW46" s="23">
        <v>407.5</v>
      </c>
      <c r="AX46" s="23" t="s">
        <v>216</v>
      </c>
      <c r="AY46" s="23">
        <v>783</v>
      </c>
      <c r="AZ46" s="23">
        <v>212.3</v>
      </c>
      <c r="BA46" s="23">
        <v>1.1</v>
      </c>
      <c r="BB46" s="23">
        <v>622.1</v>
      </c>
      <c r="BC46" s="23">
        <v>626.8</v>
      </c>
      <c r="BD46" s="23">
        <v>435.5</v>
      </c>
      <c r="BE46" s="23">
        <v>99.4</v>
      </c>
      <c r="BF46" s="23">
        <v>101.5</v>
      </c>
      <c r="BG46" s="23">
        <v>488.6</v>
      </c>
      <c r="BH46" s="23" t="s">
        <v>216</v>
      </c>
      <c r="BI46" s="23">
        <v>40.9</v>
      </c>
      <c r="BJ46" s="23">
        <v>55.9</v>
      </c>
      <c r="BK46" s="23">
        <v>41.7</v>
      </c>
      <c r="BL46" s="23">
        <v>57.6</v>
      </c>
      <c r="BM46" s="23">
        <v>24.7</v>
      </c>
      <c r="BN46" s="23">
        <v>54.8</v>
      </c>
      <c r="BO46" s="23">
        <v>88</v>
      </c>
      <c r="BP46" s="23">
        <v>55.4</v>
      </c>
      <c r="BQ46" s="23">
        <v>47.5</v>
      </c>
      <c r="BR46" s="23">
        <v>13.5</v>
      </c>
      <c r="BS46" s="23">
        <v>64.6</v>
      </c>
      <c r="BT46" s="23">
        <v>42.5</v>
      </c>
      <c r="BU46" s="23" t="s">
        <v>217</v>
      </c>
      <c r="BV46" s="23" t="s">
        <v>317</v>
      </c>
      <c r="BW46" s="23">
        <v>48.9</v>
      </c>
      <c r="BX46" s="23">
        <v>52.24</v>
      </c>
      <c r="BY46" s="23">
        <v>55.4</v>
      </c>
      <c r="BZ46" s="23">
        <v>1.7</v>
      </c>
      <c r="CA46" s="23">
        <v>1.7</v>
      </c>
      <c r="CB46" s="23">
        <v>2.1</v>
      </c>
      <c r="CC46" s="23">
        <v>1.9</v>
      </c>
      <c r="CD46" s="23">
        <v>1.9</v>
      </c>
      <c r="CE46" s="23">
        <v>1.3</v>
      </c>
      <c r="CF46" s="23">
        <v>1.6</v>
      </c>
      <c r="CG46" s="23">
        <v>2.2</v>
      </c>
      <c r="CH46" s="23">
        <v>2.2</v>
      </c>
      <c r="CI46" s="23">
        <v>2.7</v>
      </c>
      <c r="CJ46" s="23">
        <v>1.8</v>
      </c>
      <c r="CK46" s="23">
        <v>1.4</v>
      </c>
      <c r="CL46" s="23" t="s">
        <v>218</v>
      </c>
      <c r="CM46" s="23" t="s">
        <v>218</v>
      </c>
      <c r="CN46" s="23">
        <v>1.88</v>
      </c>
      <c r="CO46" s="23">
        <v>1.88</v>
      </c>
      <c r="CP46" s="23">
        <v>2</v>
      </c>
      <c r="CQ46" s="23" t="s">
        <v>213</v>
      </c>
      <c r="CR46" s="23" t="s">
        <v>213</v>
      </c>
      <c r="CS46" s="23" t="s">
        <v>213</v>
      </c>
      <c r="CT46" s="23" t="s">
        <v>213</v>
      </c>
      <c r="CU46" s="23" t="s">
        <v>213</v>
      </c>
      <c r="CV46" s="23" t="s">
        <v>213</v>
      </c>
      <c r="CW46" s="23" t="s">
        <v>213</v>
      </c>
      <c r="CX46" s="23" t="s">
        <v>213</v>
      </c>
      <c r="CY46" s="23" t="s">
        <v>213</v>
      </c>
      <c r="CZ46" s="23" t="s">
        <v>213</v>
      </c>
      <c r="DA46" s="23" t="s">
        <v>213</v>
      </c>
      <c r="DB46" s="23" t="s">
        <v>213</v>
      </c>
      <c r="DC46" s="23" t="s">
        <v>219</v>
      </c>
      <c r="DD46" s="23" t="s">
        <v>219</v>
      </c>
      <c r="DE46" s="23" t="s">
        <v>213</v>
      </c>
      <c r="DF46" s="23">
        <v>33.4</v>
      </c>
      <c r="DG46" s="23">
        <v>15.63</v>
      </c>
      <c r="DH46" s="23">
        <v>16.18</v>
      </c>
      <c r="DI46" s="23">
        <v>16.83</v>
      </c>
      <c r="DJ46" s="23">
        <v>17.42</v>
      </c>
      <c r="DK46" s="23">
        <v>18.53</v>
      </c>
      <c r="DL46" s="23">
        <v>18.37</v>
      </c>
      <c r="DM46" s="23">
        <v>18.43</v>
      </c>
      <c r="DN46" s="23">
        <v>19.11</v>
      </c>
      <c r="DO46" s="23">
        <v>19.23</v>
      </c>
      <c r="DP46" s="23">
        <v>19.74</v>
      </c>
      <c r="DQ46" s="23">
        <v>0.1</v>
      </c>
      <c r="DR46" s="23">
        <v>0.9</v>
      </c>
      <c r="DS46" s="23">
        <v>1.8</v>
      </c>
      <c r="DT46" s="23">
        <v>2.6</v>
      </c>
      <c r="DU46" s="23">
        <v>3.3</v>
      </c>
      <c r="DV46" s="23">
        <v>3.5</v>
      </c>
      <c r="DW46" s="23">
        <v>4</v>
      </c>
      <c r="DX46" s="23">
        <v>4.3</v>
      </c>
      <c r="DY46" s="23">
        <v>4.9</v>
      </c>
      <c r="DZ46" s="23">
        <v>5.3</v>
      </c>
      <c r="EA46" s="23">
        <v>8.5</v>
      </c>
      <c r="EB46" s="23">
        <v>7.8</v>
      </c>
      <c r="EC46" s="23">
        <v>7.2</v>
      </c>
      <c r="ED46" s="23">
        <v>6.7</v>
      </c>
      <c r="EE46" s="23">
        <v>6.3</v>
      </c>
      <c r="EF46" s="23">
        <v>5.3</v>
      </c>
      <c r="EG46" s="23">
        <v>4.8</v>
      </c>
      <c r="EH46" s="23">
        <v>4.2</v>
      </c>
      <c r="EI46" s="23">
        <v>3.8</v>
      </c>
      <c r="EJ46" s="23">
        <v>3.3</v>
      </c>
      <c r="EK46" s="23">
        <v>1.92</v>
      </c>
      <c r="EL46" s="23">
        <v>2.07</v>
      </c>
      <c r="EM46" s="23">
        <v>2.34</v>
      </c>
      <c r="EN46" s="23">
        <v>2.3</v>
      </c>
      <c r="EO46" s="23">
        <v>2.31</v>
      </c>
      <c r="EP46" s="23">
        <v>2.44</v>
      </c>
      <c r="EQ46" s="23">
        <v>2.25</v>
      </c>
      <c r="ER46" s="23">
        <v>2.36</v>
      </c>
      <c r="ES46" s="23">
        <v>2.39</v>
      </c>
      <c r="ET46" s="23">
        <v>2.55</v>
      </c>
      <c r="EU46" s="23">
        <v>0</v>
      </c>
      <c r="EV46" s="23">
        <v>2</v>
      </c>
      <c r="EW46" s="23">
        <v>3</v>
      </c>
      <c r="EX46" s="23">
        <v>3</v>
      </c>
      <c r="EY46" s="23">
        <v>3</v>
      </c>
      <c r="EZ46" s="23">
        <v>3</v>
      </c>
      <c r="FA46" s="23">
        <v>4</v>
      </c>
      <c r="FB46" s="23">
        <v>4</v>
      </c>
      <c r="FC46" s="23">
        <v>5</v>
      </c>
      <c r="FD46" s="23">
        <v>6</v>
      </c>
      <c r="FE46" s="23">
        <v>1</v>
      </c>
      <c r="FF46" s="23">
        <v>26</v>
      </c>
      <c r="FG46" s="23">
        <v>34</v>
      </c>
      <c r="FH46" s="23">
        <v>39</v>
      </c>
      <c r="FI46" s="23">
        <v>40</v>
      </c>
      <c r="FJ46" s="23">
        <v>63</v>
      </c>
      <c r="FK46" s="23">
        <v>79</v>
      </c>
      <c r="FL46" s="23">
        <v>94</v>
      </c>
      <c r="FM46" s="23">
        <v>120</v>
      </c>
      <c r="FN46" s="23">
        <v>167</v>
      </c>
      <c r="FO46" s="23">
        <v>0</v>
      </c>
      <c r="FP46" s="23">
        <v>0</v>
      </c>
      <c r="FQ46" s="23">
        <v>0</v>
      </c>
      <c r="FR46" s="23">
        <v>0</v>
      </c>
      <c r="FS46" s="23">
        <v>1</v>
      </c>
      <c r="FT46" s="23">
        <v>1</v>
      </c>
      <c r="FU46" s="23">
        <v>1</v>
      </c>
      <c r="FV46" s="23">
        <v>1</v>
      </c>
      <c r="FW46" s="23">
        <v>1</v>
      </c>
      <c r="FX46" s="23">
        <v>2</v>
      </c>
      <c r="FY46" s="23">
        <v>2</v>
      </c>
      <c r="FZ46" s="23">
        <v>2</v>
      </c>
      <c r="GA46" s="23">
        <v>2</v>
      </c>
      <c r="GB46" s="23">
        <v>2</v>
      </c>
      <c r="GC46" s="23">
        <v>2</v>
      </c>
      <c r="GD46" s="23">
        <v>2</v>
      </c>
      <c r="GE46" s="23">
        <v>2</v>
      </c>
      <c r="GF46" s="23">
        <v>3</v>
      </c>
      <c r="GG46" s="23">
        <v>3</v>
      </c>
      <c r="GH46" s="23">
        <v>3</v>
      </c>
      <c r="GI46" s="23">
        <v>0</v>
      </c>
      <c r="GJ46" s="23">
        <v>0</v>
      </c>
      <c r="GK46" s="23">
        <v>0</v>
      </c>
      <c r="GL46" s="23">
        <v>0</v>
      </c>
      <c r="GM46" s="23">
        <v>1</v>
      </c>
      <c r="GN46" s="23">
        <v>1</v>
      </c>
      <c r="GO46" s="23">
        <v>2</v>
      </c>
      <c r="GP46" s="23">
        <v>3</v>
      </c>
      <c r="GQ46" s="23">
        <v>3</v>
      </c>
      <c r="GR46" s="23">
        <v>4</v>
      </c>
      <c r="GS46" s="23" t="s">
        <v>308</v>
      </c>
      <c r="GT46" s="23" t="s">
        <v>318</v>
      </c>
      <c r="GU46" s="23" t="s">
        <v>296</v>
      </c>
      <c r="GV46" s="23" t="s">
        <v>225</v>
      </c>
      <c r="GW46" s="23" t="s">
        <v>277</v>
      </c>
      <c r="GX46" s="23" t="s">
        <v>218</v>
      </c>
    </row>
    <row r="47" spans="1:206" s="23" customFormat="1" ht="12.75">
      <c r="A47" s="23">
        <v>58208</v>
      </c>
      <c r="B47" s="23" t="s">
        <v>226</v>
      </c>
      <c r="C47" s="23" t="s">
        <v>270</v>
      </c>
      <c r="D47" s="23">
        <v>1</v>
      </c>
      <c r="E47" s="23">
        <v>26</v>
      </c>
      <c r="F47" s="23">
        <v>57337311</v>
      </c>
      <c r="G47" s="23">
        <v>1750</v>
      </c>
      <c r="H47" s="23" t="s">
        <v>319</v>
      </c>
      <c r="I47" s="23">
        <v>20071020</v>
      </c>
      <c r="J47" s="23" t="s">
        <v>394</v>
      </c>
      <c r="K47" s="23">
        <v>20081020</v>
      </c>
      <c r="L47" s="23" t="s">
        <v>273</v>
      </c>
      <c r="M47" s="23">
        <v>350</v>
      </c>
      <c r="N47" s="23">
        <v>3.8</v>
      </c>
      <c r="O47" s="23">
        <v>42.1</v>
      </c>
      <c r="P47" s="23">
        <v>73.7</v>
      </c>
      <c r="Q47" s="23">
        <v>1.1</v>
      </c>
      <c r="R47" s="23">
        <v>-0.08</v>
      </c>
      <c r="S47" s="23">
        <v>-1.5878</v>
      </c>
      <c r="T47" s="23">
        <v>1600</v>
      </c>
      <c r="U47" s="23">
        <v>20</v>
      </c>
      <c r="V47" s="23">
        <v>99</v>
      </c>
      <c r="W47" s="23">
        <v>40</v>
      </c>
      <c r="X47" s="23">
        <v>110</v>
      </c>
      <c r="Y47" s="23">
        <v>29.2</v>
      </c>
      <c r="Z47" s="23">
        <v>68.1</v>
      </c>
      <c r="AA47" s="23">
        <v>1.5</v>
      </c>
      <c r="AB47" s="23">
        <v>7</v>
      </c>
      <c r="AC47" s="23">
        <v>104.2</v>
      </c>
      <c r="AD47" s="23">
        <v>2597</v>
      </c>
      <c r="AE47" s="23">
        <v>18.3</v>
      </c>
      <c r="AF47" s="23">
        <v>97.8</v>
      </c>
      <c r="AG47" s="23">
        <v>40</v>
      </c>
      <c r="AH47" s="23">
        <v>110.1</v>
      </c>
      <c r="AI47" s="23">
        <v>30.4</v>
      </c>
      <c r="AJ47" s="23">
        <v>68.3</v>
      </c>
      <c r="AK47" s="23">
        <v>2.72</v>
      </c>
      <c r="AL47" s="23">
        <v>-3.5</v>
      </c>
      <c r="AM47" s="23">
        <v>104.4</v>
      </c>
      <c r="AN47" s="23">
        <v>32156</v>
      </c>
      <c r="AO47" s="23">
        <v>444</v>
      </c>
      <c r="AP47" s="23">
        <v>94</v>
      </c>
      <c r="AQ47" s="23">
        <v>0.4</v>
      </c>
      <c r="AR47" s="23">
        <v>679.7</v>
      </c>
      <c r="AS47" s="23">
        <v>649.5</v>
      </c>
      <c r="AT47" s="23">
        <v>508.4</v>
      </c>
      <c r="AU47" s="23">
        <v>101.7</v>
      </c>
      <c r="AV47" s="23">
        <v>78.6</v>
      </c>
      <c r="AW47" s="23">
        <v>397.2</v>
      </c>
      <c r="AX47" s="23">
        <v>62.8</v>
      </c>
      <c r="AY47" s="23">
        <v>839</v>
      </c>
      <c r="AZ47" s="23">
        <v>213.4</v>
      </c>
      <c r="BA47" s="23">
        <v>1</v>
      </c>
      <c r="BB47" s="23">
        <v>622.9</v>
      </c>
      <c r="BC47" s="23">
        <v>550.5</v>
      </c>
      <c r="BD47" s="23">
        <v>443.8</v>
      </c>
      <c r="BE47" s="23">
        <v>99.7</v>
      </c>
      <c r="BF47" s="23">
        <v>104.8</v>
      </c>
      <c r="BG47" s="23">
        <v>484.7</v>
      </c>
      <c r="BH47" s="23">
        <v>40.8</v>
      </c>
      <c r="BI47" s="23">
        <v>78.3</v>
      </c>
      <c r="BJ47" s="23">
        <v>104.4</v>
      </c>
      <c r="BK47" s="23">
        <v>73.4</v>
      </c>
      <c r="BL47" s="23">
        <v>115.1</v>
      </c>
      <c r="BM47" s="23">
        <v>75.3</v>
      </c>
      <c r="BN47" s="23">
        <v>79.9</v>
      </c>
      <c r="BO47" s="23">
        <v>92.2</v>
      </c>
      <c r="BP47" s="23">
        <v>106</v>
      </c>
      <c r="BQ47" s="23">
        <v>53.1</v>
      </c>
      <c r="BR47" s="23">
        <v>96.6</v>
      </c>
      <c r="BS47" s="23">
        <v>81.2</v>
      </c>
      <c r="BT47" s="23">
        <v>78.8</v>
      </c>
      <c r="BU47" s="23" t="s">
        <v>217</v>
      </c>
      <c r="BV47" s="23" t="s">
        <v>217</v>
      </c>
      <c r="BW47" s="23">
        <v>86.19</v>
      </c>
      <c r="BX47" s="23">
        <v>86.19</v>
      </c>
      <c r="BY47" s="23">
        <v>73.7</v>
      </c>
      <c r="BZ47" s="23">
        <v>1.3</v>
      </c>
      <c r="CA47" s="23">
        <v>1.5</v>
      </c>
      <c r="CB47" s="23">
        <v>1.8</v>
      </c>
      <c r="CC47" s="23">
        <v>1.2</v>
      </c>
      <c r="CD47" s="23">
        <v>0.9</v>
      </c>
      <c r="CE47" s="23">
        <v>1.1</v>
      </c>
      <c r="CF47" s="23">
        <v>1.7</v>
      </c>
      <c r="CG47" s="23">
        <v>1.6</v>
      </c>
      <c r="CH47" s="23">
        <v>1.2</v>
      </c>
      <c r="CI47" s="23">
        <v>2.4</v>
      </c>
      <c r="CJ47" s="23">
        <v>1.5</v>
      </c>
      <c r="CK47" s="23">
        <v>1.5</v>
      </c>
      <c r="CL47" s="23" t="s">
        <v>218</v>
      </c>
      <c r="CM47" s="23" t="s">
        <v>218</v>
      </c>
      <c r="CN47" s="23">
        <v>1.48</v>
      </c>
      <c r="CO47" s="23">
        <v>1.48</v>
      </c>
      <c r="CP47" s="23">
        <v>1.1</v>
      </c>
      <c r="CQ47" s="23">
        <v>36.7</v>
      </c>
      <c r="CR47" s="23">
        <v>39.7</v>
      </c>
      <c r="CS47" s="23">
        <v>44.3</v>
      </c>
      <c r="CT47" s="23">
        <v>40</v>
      </c>
      <c r="CU47" s="23">
        <v>44</v>
      </c>
      <c r="CV47" s="23">
        <v>36</v>
      </c>
      <c r="CW47" s="23">
        <v>44.7</v>
      </c>
      <c r="CX47" s="23">
        <v>40.7</v>
      </c>
      <c r="CY47" s="23">
        <v>48.3</v>
      </c>
      <c r="CZ47" s="23">
        <v>36.7</v>
      </c>
      <c r="DA47" s="23">
        <v>53.7</v>
      </c>
      <c r="DB47" s="23">
        <v>40</v>
      </c>
      <c r="DC47" s="23" t="s">
        <v>219</v>
      </c>
      <c r="DD47" s="23" t="s">
        <v>219</v>
      </c>
      <c r="DE47" s="23">
        <v>42.1</v>
      </c>
      <c r="DF47" s="23">
        <v>42.1</v>
      </c>
      <c r="DG47" s="23">
        <v>14.83</v>
      </c>
      <c r="DH47" s="23">
        <v>16.44</v>
      </c>
      <c r="DI47" s="23">
        <v>17.28</v>
      </c>
      <c r="DJ47" s="23">
        <v>17.72</v>
      </c>
      <c r="DK47" s="23">
        <v>18.23</v>
      </c>
      <c r="DL47" s="23">
        <v>18.44</v>
      </c>
      <c r="DM47" s="23">
        <v>18.79</v>
      </c>
      <c r="DN47" s="23">
        <v>19.6</v>
      </c>
      <c r="DO47" s="23">
        <v>20.66</v>
      </c>
      <c r="DP47" s="23">
        <v>22.4</v>
      </c>
      <c r="DQ47" s="23">
        <v>0.1</v>
      </c>
      <c r="DR47" s="23">
        <v>1.3</v>
      </c>
      <c r="DS47" s="23">
        <v>2.1</v>
      </c>
      <c r="DT47" s="23">
        <v>2.7</v>
      </c>
      <c r="DU47" s="23">
        <v>3.4</v>
      </c>
      <c r="DV47" s="23">
        <v>3.8</v>
      </c>
      <c r="DW47" s="23">
        <v>4.3</v>
      </c>
      <c r="DX47" s="23">
        <v>4.9</v>
      </c>
      <c r="DY47" s="23">
        <v>5.5</v>
      </c>
      <c r="DZ47" s="23">
        <v>6.2</v>
      </c>
      <c r="EA47" s="23">
        <v>7.5</v>
      </c>
      <c r="EB47" s="23">
        <v>7.2</v>
      </c>
      <c r="EC47" s="23">
        <v>6.9</v>
      </c>
      <c r="ED47" s="23">
        <v>6.2</v>
      </c>
      <c r="EE47" s="23">
        <v>5.9</v>
      </c>
      <c r="EF47" s="23">
        <v>4.9</v>
      </c>
      <c r="EG47" s="23">
        <v>4.1</v>
      </c>
      <c r="EH47" s="23">
        <v>3.1</v>
      </c>
      <c r="EI47" s="23">
        <v>2.6</v>
      </c>
      <c r="EJ47" s="23">
        <v>2.2</v>
      </c>
      <c r="EK47" s="23">
        <v>1.56</v>
      </c>
      <c r="EL47" s="23">
        <v>1.77</v>
      </c>
      <c r="EM47" s="23">
        <v>1.97</v>
      </c>
      <c r="EN47" s="23">
        <v>1.59</v>
      </c>
      <c r="EO47" s="23">
        <v>1.68</v>
      </c>
      <c r="EP47" s="23">
        <v>1.91</v>
      </c>
      <c r="EQ47" s="23">
        <v>2.19</v>
      </c>
      <c r="ER47" s="23">
        <v>2.43</v>
      </c>
      <c r="ES47" s="23">
        <v>2.47</v>
      </c>
      <c r="ET47" s="23">
        <v>2.68</v>
      </c>
      <c r="EU47" s="23">
        <v>0</v>
      </c>
      <c r="EV47" s="23">
        <v>2</v>
      </c>
      <c r="EW47" s="23">
        <v>2</v>
      </c>
      <c r="EX47" s="23">
        <v>2</v>
      </c>
      <c r="EY47" s="23">
        <v>3</v>
      </c>
      <c r="EZ47" s="23">
        <v>3</v>
      </c>
      <c r="FA47" s="23">
        <v>4</v>
      </c>
      <c r="FB47" s="23">
        <v>6</v>
      </c>
      <c r="FC47" s="23">
        <v>8</v>
      </c>
      <c r="FD47" s="23">
        <v>9</v>
      </c>
      <c r="FE47" s="23">
        <v>1</v>
      </c>
      <c r="FF47" s="23">
        <v>26</v>
      </c>
      <c r="FG47" s="23">
        <v>39</v>
      </c>
      <c r="FH47" s="23">
        <v>45</v>
      </c>
      <c r="FI47" s="23">
        <v>47</v>
      </c>
      <c r="FJ47" s="23">
        <v>75</v>
      </c>
      <c r="FK47" s="23">
        <v>102</v>
      </c>
      <c r="FL47" s="23">
        <v>151</v>
      </c>
      <c r="FM47" s="23">
        <v>188</v>
      </c>
      <c r="FN47" s="23">
        <v>228</v>
      </c>
      <c r="FO47" s="23">
        <v>0</v>
      </c>
      <c r="FP47" s="23">
        <v>0</v>
      </c>
      <c r="FQ47" s="23">
        <v>0</v>
      </c>
      <c r="FR47" s="23">
        <v>0</v>
      </c>
      <c r="FS47" s="23">
        <v>1</v>
      </c>
      <c r="FT47" s="23">
        <v>0</v>
      </c>
      <c r="FU47" s="23">
        <v>0</v>
      </c>
      <c r="FV47" s="23">
        <v>1</v>
      </c>
      <c r="FW47" s="23">
        <v>1</v>
      </c>
      <c r="FX47" s="23">
        <v>2</v>
      </c>
      <c r="FY47" s="23">
        <v>1</v>
      </c>
      <c r="FZ47" s="23">
        <v>1</v>
      </c>
      <c r="GA47" s="23">
        <v>1</v>
      </c>
      <c r="GB47" s="23">
        <v>1</v>
      </c>
      <c r="GC47" s="23">
        <v>1</v>
      </c>
      <c r="GD47" s="23">
        <v>1</v>
      </c>
      <c r="GE47" s="23">
        <v>1</v>
      </c>
      <c r="GF47" s="23">
        <v>1</v>
      </c>
      <c r="GG47" s="23">
        <v>1</v>
      </c>
      <c r="GH47" s="23">
        <v>2</v>
      </c>
      <c r="GI47" s="23">
        <v>0</v>
      </c>
      <c r="GJ47" s="23">
        <v>0</v>
      </c>
      <c r="GK47" s="23">
        <v>0</v>
      </c>
      <c r="GL47" s="23">
        <v>1</v>
      </c>
      <c r="GM47" s="23">
        <v>1</v>
      </c>
      <c r="GN47" s="23">
        <v>1</v>
      </c>
      <c r="GO47" s="23">
        <v>1</v>
      </c>
      <c r="GP47" s="23">
        <v>2</v>
      </c>
      <c r="GQ47" s="23">
        <v>2</v>
      </c>
      <c r="GR47" s="23">
        <v>3</v>
      </c>
      <c r="GS47" s="23" t="s">
        <v>395</v>
      </c>
      <c r="GT47" s="23" t="s">
        <v>396</v>
      </c>
      <c r="GU47" s="23" t="s">
        <v>218</v>
      </c>
      <c r="GV47" s="23" t="s">
        <v>218</v>
      </c>
      <c r="GW47" s="23" t="s">
        <v>218</v>
      </c>
      <c r="GX47" s="23" t="s">
        <v>218</v>
      </c>
    </row>
    <row r="48" spans="1:206" s="23" customFormat="1" ht="12.75">
      <c r="A48" s="23">
        <v>65083</v>
      </c>
      <c r="B48" s="23" t="s">
        <v>226</v>
      </c>
      <c r="C48" s="23" t="s">
        <v>400</v>
      </c>
      <c r="D48" s="23">
        <v>1</v>
      </c>
      <c r="E48" s="23">
        <v>46</v>
      </c>
      <c r="F48" s="23">
        <v>57339278</v>
      </c>
      <c r="G48" s="23">
        <v>100</v>
      </c>
      <c r="H48" s="23" t="s">
        <v>319</v>
      </c>
      <c r="I48" s="23">
        <v>20090725</v>
      </c>
      <c r="J48" s="23" t="s">
        <v>420</v>
      </c>
      <c r="K48" s="23">
        <v>20110125</v>
      </c>
      <c r="L48" s="23" t="s">
        <v>273</v>
      </c>
      <c r="M48" s="23">
        <v>350</v>
      </c>
      <c r="N48" s="23">
        <v>3.57</v>
      </c>
      <c r="O48" s="23">
        <v>49.8</v>
      </c>
      <c r="P48" s="23">
        <v>124.2</v>
      </c>
      <c r="Q48" s="23">
        <v>2.3</v>
      </c>
      <c r="R48" s="23">
        <v>1.46</v>
      </c>
      <c r="S48" s="23">
        <v>1.8243</v>
      </c>
      <c r="T48" s="23">
        <v>1602</v>
      </c>
      <c r="U48" s="23">
        <v>20.1</v>
      </c>
      <c r="V48" s="23">
        <v>99</v>
      </c>
      <c r="W48" s="23">
        <v>40</v>
      </c>
      <c r="X48" s="23">
        <v>110</v>
      </c>
      <c r="Y48" s="23">
        <v>27</v>
      </c>
      <c r="Z48" s="23">
        <v>68</v>
      </c>
      <c r="AA48" s="23">
        <v>1.5</v>
      </c>
      <c r="AB48" s="23">
        <v>7</v>
      </c>
      <c r="AC48" s="23">
        <v>103.6</v>
      </c>
      <c r="AD48" s="23">
        <v>2599</v>
      </c>
      <c r="AE48" s="23">
        <v>22.2</v>
      </c>
      <c r="AF48" s="23">
        <v>97.6</v>
      </c>
      <c r="AG48" s="23">
        <v>39.9</v>
      </c>
      <c r="AH48" s="23">
        <v>110.2</v>
      </c>
      <c r="AI48" s="23">
        <v>26.6</v>
      </c>
      <c r="AJ48" s="23">
        <v>71.2</v>
      </c>
      <c r="AK48" s="23">
        <v>2.24</v>
      </c>
      <c r="AL48" s="23">
        <v>-3.8</v>
      </c>
      <c r="AM48" s="23">
        <v>103</v>
      </c>
      <c r="AN48" s="23">
        <v>32112</v>
      </c>
      <c r="AO48" s="23">
        <v>441</v>
      </c>
      <c r="AP48" s="23">
        <v>101.7</v>
      </c>
      <c r="AQ48" s="23">
        <v>0.4</v>
      </c>
      <c r="AR48" s="23">
        <v>672.8</v>
      </c>
      <c r="AS48" s="23">
        <v>200</v>
      </c>
      <c r="AT48" s="23">
        <v>495.7</v>
      </c>
      <c r="AU48" s="23">
        <v>102.2</v>
      </c>
      <c r="AV48" s="23">
        <v>-0.1</v>
      </c>
      <c r="AW48" s="23">
        <v>412.2</v>
      </c>
      <c r="AX48" s="23">
        <v>72.1</v>
      </c>
      <c r="AY48" s="23">
        <v>825</v>
      </c>
      <c r="AZ48" s="23">
        <v>204.6</v>
      </c>
      <c r="BA48" s="23">
        <v>1.1</v>
      </c>
      <c r="BB48" s="23">
        <v>619.2</v>
      </c>
      <c r="BC48" s="23">
        <v>81</v>
      </c>
      <c r="BD48" s="23">
        <v>449.3</v>
      </c>
      <c r="BE48" s="23">
        <v>99.5</v>
      </c>
      <c r="BF48" s="23">
        <v>-0.1</v>
      </c>
      <c r="BG48" s="23">
        <v>467.6</v>
      </c>
      <c r="BH48" s="23">
        <v>50.5</v>
      </c>
      <c r="BI48" s="23">
        <v>121.5</v>
      </c>
      <c r="BJ48" s="23">
        <v>149.7</v>
      </c>
      <c r="BK48" s="23">
        <v>105.4</v>
      </c>
      <c r="BL48" s="23">
        <v>103.3</v>
      </c>
      <c r="BM48" s="23">
        <v>83.2</v>
      </c>
      <c r="BN48" s="23">
        <v>136.1</v>
      </c>
      <c r="BO48" s="23">
        <v>110.8</v>
      </c>
      <c r="BP48" s="23">
        <v>169.6</v>
      </c>
      <c r="BQ48" s="23">
        <v>104.6</v>
      </c>
      <c r="BR48" s="23">
        <v>168.7</v>
      </c>
      <c r="BS48" s="23">
        <v>118.7</v>
      </c>
      <c r="BT48" s="23">
        <v>160.7</v>
      </c>
      <c r="BU48" s="23" t="s">
        <v>217</v>
      </c>
      <c r="BV48" s="23" t="s">
        <v>217</v>
      </c>
      <c r="BW48" s="23">
        <v>127.69</v>
      </c>
      <c r="BX48" s="23">
        <v>127.7</v>
      </c>
      <c r="BY48" s="23">
        <v>124.2</v>
      </c>
      <c r="BZ48" s="23">
        <v>0.9</v>
      </c>
      <c r="CA48" s="23">
        <v>2.4</v>
      </c>
      <c r="CB48" s="23">
        <v>3.3</v>
      </c>
      <c r="CC48" s="23">
        <v>3</v>
      </c>
      <c r="CD48" s="23">
        <v>2.3</v>
      </c>
      <c r="CE48" s="23">
        <v>2.3</v>
      </c>
      <c r="CF48" s="23">
        <v>0.7</v>
      </c>
      <c r="CG48" s="23">
        <v>3.7</v>
      </c>
      <c r="CH48" s="23">
        <v>2.9</v>
      </c>
      <c r="CI48" s="23">
        <v>1.7</v>
      </c>
      <c r="CJ48" s="23">
        <v>2.4</v>
      </c>
      <c r="CK48" s="23">
        <v>2.8</v>
      </c>
      <c r="CL48" s="23" t="s">
        <v>218</v>
      </c>
      <c r="CM48" s="23" t="s">
        <v>218</v>
      </c>
      <c r="CN48" s="23">
        <v>2.37</v>
      </c>
      <c r="CO48" s="23">
        <v>2.37</v>
      </c>
      <c r="CP48" s="23">
        <v>2.3</v>
      </c>
      <c r="CQ48" s="23">
        <v>47.7</v>
      </c>
      <c r="CR48" s="23">
        <v>50.7</v>
      </c>
      <c r="CS48" s="23">
        <v>77</v>
      </c>
      <c r="CT48" s="23">
        <v>29.7</v>
      </c>
      <c r="CU48" s="23">
        <v>52.3</v>
      </c>
      <c r="CV48" s="23">
        <v>41</v>
      </c>
      <c r="CW48" s="23">
        <v>49.3</v>
      </c>
      <c r="CX48" s="23">
        <v>42.3</v>
      </c>
      <c r="CY48" s="23">
        <v>55.3</v>
      </c>
      <c r="CZ48" s="23">
        <v>49</v>
      </c>
      <c r="DA48" s="23">
        <v>63.3</v>
      </c>
      <c r="DB48" s="23">
        <v>39.7</v>
      </c>
      <c r="DC48" s="23" t="s">
        <v>219</v>
      </c>
      <c r="DD48" s="23" t="s">
        <v>219</v>
      </c>
      <c r="DE48" s="23">
        <v>49.8</v>
      </c>
      <c r="DF48" s="23">
        <v>49.8</v>
      </c>
      <c r="DG48" s="23">
        <v>14.52</v>
      </c>
      <c r="DH48" s="23">
        <v>17.12</v>
      </c>
      <c r="DI48" s="23">
        <v>17.91</v>
      </c>
      <c r="DJ48" s="23">
        <v>18.64</v>
      </c>
      <c r="DK48" s="23">
        <v>19.31</v>
      </c>
      <c r="DL48" s="23">
        <v>19.62</v>
      </c>
      <c r="DM48" s="23">
        <v>20.17</v>
      </c>
      <c r="DN48" s="23">
        <v>20.71</v>
      </c>
      <c r="DO48" s="23">
        <v>22.24</v>
      </c>
      <c r="DP48" s="23">
        <v>22.04</v>
      </c>
      <c r="DQ48" s="23">
        <v>0.3</v>
      </c>
      <c r="DR48" s="23">
        <v>1.1</v>
      </c>
      <c r="DS48" s="23">
        <v>1.9</v>
      </c>
      <c r="DT48" s="23">
        <v>2.8</v>
      </c>
      <c r="DU48" s="23">
        <v>3.4</v>
      </c>
      <c r="DV48" s="23">
        <v>4.4</v>
      </c>
      <c r="DW48" s="23">
        <v>4</v>
      </c>
      <c r="DX48" s="23">
        <v>4.4</v>
      </c>
      <c r="DY48" s="23">
        <v>4.8</v>
      </c>
      <c r="DZ48" s="23">
        <v>5.3</v>
      </c>
      <c r="EA48" s="23">
        <v>8</v>
      </c>
      <c r="EB48" s="23">
        <v>7.7</v>
      </c>
      <c r="EC48" s="23">
        <v>7.3</v>
      </c>
      <c r="ED48" s="23">
        <v>6.7</v>
      </c>
      <c r="EE48" s="23">
        <v>6.3</v>
      </c>
      <c r="EF48" s="23">
        <v>6</v>
      </c>
      <c r="EG48" s="23">
        <v>5.4</v>
      </c>
      <c r="EH48" s="23">
        <v>4.8</v>
      </c>
      <c r="EI48" s="23">
        <v>4.4</v>
      </c>
      <c r="EJ48" s="23">
        <v>4.2</v>
      </c>
      <c r="EK48" s="23">
        <v>1.43</v>
      </c>
      <c r="EL48" s="23">
        <v>1.39</v>
      </c>
      <c r="EM48" s="23">
        <v>1.55</v>
      </c>
      <c r="EN48" s="23">
        <v>2.07</v>
      </c>
      <c r="EO48" s="23">
        <v>1.71</v>
      </c>
      <c r="EP48" s="23">
        <v>1.85</v>
      </c>
      <c r="EQ48" s="23">
        <v>2.54</v>
      </c>
      <c r="ER48" s="23">
        <v>2.33</v>
      </c>
      <c r="ES48" s="23">
        <v>2.7</v>
      </c>
      <c r="ET48" s="23">
        <v>2.64</v>
      </c>
      <c r="EU48" s="23">
        <v>0</v>
      </c>
      <c r="EV48" s="23">
        <v>2</v>
      </c>
      <c r="EW48" s="23">
        <v>3</v>
      </c>
      <c r="EX48" s="23">
        <v>3</v>
      </c>
      <c r="EY48" s="23">
        <v>4</v>
      </c>
      <c r="EZ48" s="23">
        <v>4</v>
      </c>
      <c r="FA48" s="23">
        <v>6</v>
      </c>
      <c r="FB48" s="23">
        <v>9</v>
      </c>
      <c r="FC48" s="23">
        <v>12</v>
      </c>
      <c r="FD48" s="23">
        <v>13</v>
      </c>
      <c r="FE48" s="23">
        <v>2</v>
      </c>
      <c r="FF48" s="23">
        <v>26</v>
      </c>
      <c r="FG48" s="23">
        <v>43</v>
      </c>
      <c r="FH48" s="23">
        <v>54</v>
      </c>
      <c r="FI48" s="23">
        <v>60</v>
      </c>
      <c r="FJ48" s="23">
        <v>90</v>
      </c>
      <c r="FK48" s="23">
        <v>136</v>
      </c>
      <c r="FL48" s="23">
        <v>202</v>
      </c>
      <c r="FM48" s="23">
        <v>246</v>
      </c>
      <c r="FN48" s="23">
        <v>287</v>
      </c>
      <c r="FO48" s="23">
        <v>0</v>
      </c>
      <c r="FP48" s="23">
        <v>0</v>
      </c>
      <c r="FQ48" s="23">
        <v>0</v>
      </c>
      <c r="FR48" s="23">
        <v>1</v>
      </c>
      <c r="FS48" s="23">
        <v>0</v>
      </c>
      <c r="FT48" s="23">
        <v>0</v>
      </c>
      <c r="FU48" s="23">
        <v>0</v>
      </c>
      <c r="FV48" s="23">
        <v>1</v>
      </c>
      <c r="FW48" s="23">
        <v>1</v>
      </c>
      <c r="FX48" s="23">
        <v>1</v>
      </c>
      <c r="FY48" s="23">
        <v>1</v>
      </c>
      <c r="FZ48" s="23">
        <v>1</v>
      </c>
      <c r="GA48" s="23">
        <v>1</v>
      </c>
      <c r="GB48" s="23">
        <v>1</v>
      </c>
      <c r="GC48" s="23">
        <v>2</v>
      </c>
      <c r="GD48" s="23">
        <v>2</v>
      </c>
      <c r="GE48" s="23">
        <v>2</v>
      </c>
      <c r="GF48" s="23">
        <v>2</v>
      </c>
      <c r="GG48" s="23">
        <v>3</v>
      </c>
      <c r="GH48" s="23">
        <v>3</v>
      </c>
      <c r="GI48" s="23">
        <v>0</v>
      </c>
      <c r="GJ48" s="23">
        <v>0</v>
      </c>
      <c r="GK48" s="23">
        <v>1</v>
      </c>
      <c r="GL48" s="23">
        <v>1</v>
      </c>
      <c r="GM48" s="23">
        <v>1</v>
      </c>
      <c r="GN48" s="23">
        <v>2</v>
      </c>
      <c r="GO48" s="23">
        <v>3</v>
      </c>
      <c r="GP48" s="23">
        <v>3</v>
      </c>
      <c r="GQ48" s="23">
        <v>4</v>
      </c>
      <c r="GR48" s="23">
        <v>5</v>
      </c>
      <c r="GS48" s="23" t="s">
        <v>421</v>
      </c>
      <c r="GT48" s="23" t="s">
        <v>422</v>
      </c>
      <c r="GU48" s="23" t="s">
        <v>218</v>
      </c>
      <c r="GV48" s="23" t="s">
        <v>218</v>
      </c>
      <c r="GW48" s="23" t="s">
        <v>218</v>
      </c>
      <c r="GX48" s="23" t="s">
        <v>218</v>
      </c>
    </row>
    <row r="49" spans="1:206" s="23" customFormat="1" ht="12.75">
      <c r="A49" s="23">
        <v>52995</v>
      </c>
      <c r="B49" s="23" t="s">
        <v>226</v>
      </c>
      <c r="C49" s="23" t="s">
        <v>207</v>
      </c>
      <c r="D49" s="23">
        <v>1</v>
      </c>
      <c r="E49" s="23" t="s">
        <v>227</v>
      </c>
      <c r="F49" s="23">
        <v>57216595</v>
      </c>
      <c r="G49" s="23">
        <v>0</v>
      </c>
      <c r="H49" s="23" t="s">
        <v>208</v>
      </c>
      <c r="I49" s="23">
        <v>20041122</v>
      </c>
      <c r="J49" s="23" t="s">
        <v>228</v>
      </c>
      <c r="K49" s="23" t="s">
        <v>210</v>
      </c>
      <c r="L49" s="23" t="s">
        <v>211</v>
      </c>
      <c r="M49" s="23">
        <v>350</v>
      </c>
      <c r="N49" s="23">
        <v>2.8</v>
      </c>
      <c r="O49" s="23">
        <v>62.9</v>
      </c>
      <c r="P49" s="23">
        <v>124.6</v>
      </c>
      <c r="Q49" s="23">
        <v>3.7</v>
      </c>
      <c r="R49" s="23" t="s">
        <v>212</v>
      </c>
      <c r="S49" s="23" t="s">
        <v>212</v>
      </c>
      <c r="T49" s="23">
        <v>1601</v>
      </c>
      <c r="U49" s="23">
        <v>20</v>
      </c>
      <c r="V49" s="23">
        <v>99</v>
      </c>
      <c r="W49" s="23">
        <v>40</v>
      </c>
      <c r="X49" s="23">
        <v>110</v>
      </c>
      <c r="Y49" s="23">
        <v>29.8</v>
      </c>
      <c r="Z49" s="23">
        <v>68.8</v>
      </c>
      <c r="AA49" s="23">
        <v>96.64</v>
      </c>
      <c r="AB49" s="23">
        <v>107</v>
      </c>
      <c r="AC49" s="23" t="s">
        <v>213</v>
      </c>
      <c r="AD49" s="23">
        <v>1515</v>
      </c>
      <c r="AE49" s="23">
        <v>16.6</v>
      </c>
      <c r="AF49" s="23">
        <v>99</v>
      </c>
      <c r="AG49" s="23">
        <v>40</v>
      </c>
      <c r="AH49" s="23">
        <v>110</v>
      </c>
      <c r="AI49" s="23">
        <v>434.6</v>
      </c>
      <c r="AJ49" s="23">
        <v>67</v>
      </c>
      <c r="AK49" s="23">
        <v>98.33</v>
      </c>
      <c r="AL49" s="23">
        <v>101.5</v>
      </c>
      <c r="AM49" s="23" t="s">
        <v>213</v>
      </c>
      <c r="AN49" s="23" t="s">
        <v>214</v>
      </c>
      <c r="AO49" s="23">
        <v>417</v>
      </c>
      <c r="AP49" s="23">
        <v>105.1</v>
      </c>
      <c r="AQ49" s="23">
        <v>0.5</v>
      </c>
      <c r="AR49" s="23">
        <v>149.5</v>
      </c>
      <c r="AS49" s="23">
        <v>684.4</v>
      </c>
      <c r="AT49" s="23" t="s">
        <v>213</v>
      </c>
      <c r="AU49" s="23" t="s">
        <v>213</v>
      </c>
      <c r="AV49" s="23" t="s">
        <v>215</v>
      </c>
      <c r="AW49" s="23" t="s">
        <v>213</v>
      </c>
      <c r="AX49" s="23" t="s">
        <v>216</v>
      </c>
      <c r="AY49" s="23">
        <v>308</v>
      </c>
      <c r="AZ49" s="23">
        <v>63.2</v>
      </c>
      <c r="BA49" s="23">
        <v>0.3</v>
      </c>
      <c r="BB49" s="23">
        <v>75.2</v>
      </c>
      <c r="BC49" s="23">
        <v>339.1</v>
      </c>
      <c r="BD49" s="23" t="s">
        <v>213</v>
      </c>
      <c r="BE49" s="23" t="s">
        <v>213</v>
      </c>
      <c r="BF49" s="23" t="s">
        <v>215</v>
      </c>
      <c r="BG49" s="23" t="s">
        <v>213</v>
      </c>
      <c r="BH49" s="23" t="s">
        <v>216</v>
      </c>
      <c r="BI49" s="23">
        <v>120.4</v>
      </c>
      <c r="BJ49" s="23">
        <v>133.5</v>
      </c>
      <c r="BK49" s="23">
        <v>111.6</v>
      </c>
      <c r="BL49" s="23">
        <v>90.6</v>
      </c>
      <c r="BM49" s="23">
        <v>115.9</v>
      </c>
      <c r="BN49" s="23">
        <v>101.7</v>
      </c>
      <c r="BO49" s="23">
        <v>81.2</v>
      </c>
      <c r="BP49" s="23">
        <v>73.6</v>
      </c>
      <c r="BQ49" s="23">
        <v>99.1</v>
      </c>
      <c r="BR49" s="23">
        <v>64.5</v>
      </c>
      <c r="BS49" s="23">
        <v>147.7</v>
      </c>
      <c r="BT49" s="23">
        <v>94.2</v>
      </c>
      <c r="BU49" s="23" t="s">
        <v>217</v>
      </c>
      <c r="BV49" s="23" t="s">
        <v>217</v>
      </c>
      <c r="BW49" s="23">
        <v>102.8</v>
      </c>
      <c r="BX49" s="23">
        <v>102.8</v>
      </c>
      <c r="BY49" s="23">
        <v>124.6</v>
      </c>
      <c r="BZ49" s="23">
        <v>2.9</v>
      </c>
      <c r="CA49" s="23">
        <v>2.3</v>
      </c>
      <c r="CB49" s="23">
        <v>2.9</v>
      </c>
      <c r="CC49" s="23">
        <v>2.5</v>
      </c>
      <c r="CD49" s="23">
        <v>3.1</v>
      </c>
      <c r="CE49" s="23">
        <v>2.8</v>
      </c>
      <c r="CF49" s="23">
        <v>3.1</v>
      </c>
      <c r="CG49" s="23">
        <v>2.2</v>
      </c>
      <c r="CH49" s="23">
        <v>2.9</v>
      </c>
      <c r="CI49" s="23">
        <v>3.6</v>
      </c>
      <c r="CJ49" s="23">
        <v>2.5</v>
      </c>
      <c r="CK49" s="23">
        <v>3</v>
      </c>
      <c r="CL49" s="23" t="s">
        <v>218</v>
      </c>
      <c r="CM49" s="23" t="s">
        <v>218</v>
      </c>
      <c r="CN49" s="23">
        <v>2.82</v>
      </c>
      <c r="CO49" s="23">
        <v>2.82</v>
      </c>
      <c r="CP49" s="23">
        <v>3.7</v>
      </c>
      <c r="CQ49" s="23" t="s">
        <v>213</v>
      </c>
      <c r="CR49" s="23" t="s">
        <v>213</v>
      </c>
      <c r="CS49" s="23" t="s">
        <v>213</v>
      </c>
      <c r="CT49" s="23" t="s">
        <v>213</v>
      </c>
      <c r="CU49" s="23" t="s">
        <v>213</v>
      </c>
      <c r="CV49" s="23" t="s">
        <v>213</v>
      </c>
      <c r="CW49" s="23" t="s">
        <v>213</v>
      </c>
      <c r="CX49" s="23" t="s">
        <v>213</v>
      </c>
      <c r="CY49" s="23" t="s">
        <v>213</v>
      </c>
      <c r="CZ49" s="23" t="s">
        <v>213</v>
      </c>
      <c r="DA49" s="23" t="s">
        <v>213</v>
      </c>
      <c r="DB49" s="23" t="s">
        <v>213</v>
      </c>
      <c r="DC49" s="23" t="s">
        <v>219</v>
      </c>
      <c r="DD49" s="23" t="s">
        <v>219</v>
      </c>
      <c r="DE49" s="23" t="s">
        <v>213</v>
      </c>
      <c r="DF49" s="23">
        <v>62.9</v>
      </c>
      <c r="DG49" s="23">
        <v>16.22</v>
      </c>
      <c r="DH49" s="23">
        <v>17.02</v>
      </c>
      <c r="DI49" s="23">
        <v>17.46</v>
      </c>
      <c r="DJ49" s="23">
        <v>17.82</v>
      </c>
      <c r="DK49" s="23">
        <v>18.48</v>
      </c>
      <c r="DL49" s="23">
        <v>18.52</v>
      </c>
      <c r="DM49" s="23">
        <v>18.22</v>
      </c>
      <c r="DN49" s="23">
        <v>18.38</v>
      </c>
      <c r="DO49" s="23">
        <v>18.46</v>
      </c>
      <c r="DP49" s="23">
        <v>18.67</v>
      </c>
      <c r="DQ49" s="23">
        <v>0.1</v>
      </c>
      <c r="DR49" s="23">
        <v>1.4</v>
      </c>
      <c r="DS49" s="23">
        <v>2</v>
      </c>
      <c r="DT49" s="23">
        <v>2.4</v>
      </c>
      <c r="DU49" s="23">
        <v>2.9</v>
      </c>
      <c r="DV49" s="23">
        <v>3.1</v>
      </c>
      <c r="DW49" s="23">
        <v>3.4</v>
      </c>
      <c r="DX49" s="23">
        <v>3.9</v>
      </c>
      <c r="DY49" s="23">
        <v>4.2</v>
      </c>
      <c r="DZ49" s="23">
        <v>4.6</v>
      </c>
      <c r="EA49" s="23">
        <v>10.4</v>
      </c>
      <c r="EB49" s="23">
        <v>9.3</v>
      </c>
      <c r="EC49" s="23">
        <v>8.3</v>
      </c>
      <c r="ED49" s="23">
        <v>7.8</v>
      </c>
      <c r="EE49" s="23">
        <v>7.3</v>
      </c>
      <c r="EF49" s="23">
        <v>6.1</v>
      </c>
      <c r="EG49" s="23">
        <v>5.2</v>
      </c>
      <c r="EH49" s="23">
        <v>4.3</v>
      </c>
      <c r="EI49" s="23">
        <v>3.1</v>
      </c>
      <c r="EJ49" s="23">
        <v>2.7</v>
      </c>
      <c r="EK49" s="23">
        <v>1.9</v>
      </c>
      <c r="EL49" s="23">
        <v>2.07</v>
      </c>
      <c r="EM49" s="23">
        <v>2.24</v>
      </c>
      <c r="EN49" s="23">
        <v>2.34</v>
      </c>
      <c r="EO49" s="23">
        <v>2.31</v>
      </c>
      <c r="EP49" s="23">
        <v>2.47</v>
      </c>
      <c r="EQ49" s="23">
        <v>2.61</v>
      </c>
      <c r="ER49" s="23">
        <v>2.63</v>
      </c>
      <c r="ES49" s="23">
        <v>2.61</v>
      </c>
      <c r="ET49" s="23">
        <v>2.72</v>
      </c>
      <c r="EU49" s="23">
        <v>0</v>
      </c>
      <c r="EV49" s="23">
        <v>2</v>
      </c>
      <c r="EW49" s="23">
        <v>2</v>
      </c>
      <c r="EX49" s="23">
        <v>3</v>
      </c>
      <c r="EY49" s="23">
        <v>3</v>
      </c>
      <c r="EZ49" s="23">
        <v>4</v>
      </c>
      <c r="FA49" s="23">
        <v>4</v>
      </c>
      <c r="FB49" s="23">
        <v>5</v>
      </c>
      <c r="FC49" s="23">
        <v>6</v>
      </c>
      <c r="FD49" s="23">
        <v>7</v>
      </c>
      <c r="FE49" s="23">
        <v>1</v>
      </c>
      <c r="FF49" s="23">
        <v>31</v>
      </c>
      <c r="FG49" s="23">
        <v>49</v>
      </c>
      <c r="FH49" s="23">
        <v>59</v>
      </c>
      <c r="FI49" s="23">
        <v>69</v>
      </c>
      <c r="FJ49" s="23">
        <v>109</v>
      </c>
      <c r="FK49" s="23">
        <v>136</v>
      </c>
      <c r="FL49" s="23">
        <v>165</v>
      </c>
      <c r="FM49" s="23">
        <v>223</v>
      </c>
      <c r="FN49" s="23">
        <v>284</v>
      </c>
      <c r="FO49" s="23">
        <v>0</v>
      </c>
      <c r="FP49" s="23">
        <v>0</v>
      </c>
      <c r="FQ49" s="23">
        <v>0</v>
      </c>
      <c r="FR49" s="23">
        <v>1</v>
      </c>
      <c r="FS49" s="23">
        <v>0</v>
      </c>
      <c r="FT49" s="23">
        <v>1</v>
      </c>
      <c r="FU49" s="23">
        <v>0</v>
      </c>
      <c r="FV49" s="23">
        <v>2</v>
      </c>
      <c r="FW49" s="23">
        <v>1</v>
      </c>
      <c r="FX49" s="23">
        <v>1</v>
      </c>
      <c r="FY49" s="23">
        <v>1</v>
      </c>
      <c r="FZ49" s="23">
        <v>1</v>
      </c>
      <c r="GA49" s="23">
        <v>1</v>
      </c>
      <c r="GB49" s="23">
        <v>1</v>
      </c>
      <c r="GC49" s="23">
        <v>1</v>
      </c>
      <c r="GD49" s="23">
        <v>1</v>
      </c>
      <c r="GE49" s="23">
        <v>1</v>
      </c>
      <c r="GF49" s="23">
        <v>1</v>
      </c>
      <c r="GG49" s="23">
        <v>2</v>
      </c>
      <c r="GH49" s="23">
        <v>2</v>
      </c>
      <c r="GI49" s="23">
        <v>0</v>
      </c>
      <c r="GJ49" s="23">
        <v>1</v>
      </c>
      <c r="GK49" s="23">
        <v>1</v>
      </c>
      <c r="GL49" s="23">
        <v>1</v>
      </c>
      <c r="GM49" s="23">
        <v>1</v>
      </c>
      <c r="GN49" s="23">
        <v>3</v>
      </c>
      <c r="GO49" s="23">
        <v>4</v>
      </c>
      <c r="GP49" s="23">
        <v>5</v>
      </c>
      <c r="GQ49" s="23">
        <v>6</v>
      </c>
      <c r="GR49" s="23">
        <v>7</v>
      </c>
      <c r="GS49" s="23" t="s">
        <v>229</v>
      </c>
      <c r="GT49" s="23" t="s">
        <v>230</v>
      </c>
      <c r="GU49" s="23" t="s">
        <v>223</v>
      </c>
      <c r="GV49" s="23" t="s">
        <v>231</v>
      </c>
      <c r="GW49" s="23" t="s">
        <v>218</v>
      </c>
      <c r="GX49" s="23" t="s">
        <v>218</v>
      </c>
    </row>
    <row r="50" spans="1:206" s="23" customFormat="1" ht="12.75">
      <c r="A50" s="23">
        <v>46089</v>
      </c>
      <c r="B50" s="23" t="s">
        <v>226</v>
      </c>
      <c r="C50" s="23" t="s">
        <v>232</v>
      </c>
      <c r="D50" s="23">
        <v>1</v>
      </c>
      <c r="E50" s="23" t="s">
        <v>227</v>
      </c>
      <c r="F50" s="23">
        <v>57216595</v>
      </c>
      <c r="G50" s="23">
        <v>350</v>
      </c>
      <c r="H50" s="23" t="s">
        <v>208</v>
      </c>
      <c r="I50" s="23">
        <v>20041217</v>
      </c>
      <c r="J50" s="23" t="s">
        <v>238</v>
      </c>
      <c r="K50" s="23" t="s">
        <v>210</v>
      </c>
      <c r="L50" s="23" t="s">
        <v>211</v>
      </c>
      <c r="M50" s="23">
        <v>350</v>
      </c>
      <c r="N50" s="23">
        <v>2.91</v>
      </c>
      <c r="O50" s="23">
        <v>154.3</v>
      </c>
      <c r="P50" s="23">
        <v>134.1</v>
      </c>
      <c r="Q50" s="23">
        <v>7.5</v>
      </c>
      <c r="R50" s="23" t="s">
        <v>212</v>
      </c>
      <c r="S50" s="23" t="s">
        <v>212</v>
      </c>
      <c r="T50" s="23">
        <v>1600</v>
      </c>
      <c r="U50" s="23">
        <v>20</v>
      </c>
      <c r="V50" s="23">
        <v>99</v>
      </c>
      <c r="W50" s="23">
        <v>40</v>
      </c>
      <c r="X50" s="23">
        <v>110</v>
      </c>
      <c r="Y50" s="23">
        <v>29.8</v>
      </c>
      <c r="Z50" s="23">
        <v>68</v>
      </c>
      <c r="AA50" s="23">
        <v>98.46</v>
      </c>
      <c r="AB50" s="23">
        <v>107</v>
      </c>
      <c r="AC50" s="23" t="s">
        <v>213</v>
      </c>
      <c r="AD50" s="23">
        <v>1496</v>
      </c>
      <c r="AE50" s="23">
        <v>17.2</v>
      </c>
      <c r="AF50" s="23">
        <v>99</v>
      </c>
      <c r="AG50" s="23">
        <v>40</v>
      </c>
      <c r="AH50" s="23">
        <v>110</v>
      </c>
      <c r="AI50" s="23">
        <v>29.1</v>
      </c>
      <c r="AJ50" s="23">
        <v>68</v>
      </c>
      <c r="AK50" s="23">
        <v>98.6</v>
      </c>
      <c r="AL50" s="23">
        <v>101.8</v>
      </c>
      <c r="AM50" s="23" t="s">
        <v>213</v>
      </c>
      <c r="AN50" s="23" t="s">
        <v>214</v>
      </c>
      <c r="AO50" s="23">
        <v>435</v>
      </c>
      <c r="AP50" s="23">
        <v>102.3</v>
      </c>
      <c r="AQ50" s="23">
        <v>0.5</v>
      </c>
      <c r="AR50" s="23">
        <v>140.8</v>
      </c>
      <c r="AS50" s="23">
        <v>622.7</v>
      </c>
      <c r="AT50" s="23" t="s">
        <v>213</v>
      </c>
      <c r="AU50" s="23" t="s">
        <v>213</v>
      </c>
      <c r="AV50" s="23" t="s">
        <v>215</v>
      </c>
      <c r="AW50" s="23" t="s">
        <v>213</v>
      </c>
      <c r="AX50" s="23" t="s">
        <v>216</v>
      </c>
      <c r="AY50" s="23">
        <v>295</v>
      </c>
      <c r="AZ50" s="23">
        <v>62.2</v>
      </c>
      <c r="BA50" s="23">
        <v>0.3</v>
      </c>
      <c r="BB50" s="23">
        <v>76.1</v>
      </c>
      <c r="BC50" s="23">
        <v>345.5</v>
      </c>
      <c r="BD50" s="23" t="s">
        <v>213</v>
      </c>
      <c r="BE50" s="23" t="s">
        <v>213</v>
      </c>
      <c r="BF50" s="23" t="s">
        <v>215</v>
      </c>
      <c r="BG50" s="23" t="s">
        <v>213</v>
      </c>
      <c r="BH50" s="23" t="s">
        <v>216</v>
      </c>
      <c r="BI50" s="23">
        <v>125.5</v>
      </c>
      <c r="BJ50" s="23">
        <v>137</v>
      </c>
      <c r="BK50" s="23">
        <v>131.1</v>
      </c>
      <c r="BL50" s="23">
        <v>81.9</v>
      </c>
      <c r="BM50" s="23">
        <v>123.4</v>
      </c>
      <c r="BN50" s="23">
        <v>123.9</v>
      </c>
      <c r="BO50" s="23">
        <v>98.6</v>
      </c>
      <c r="BP50" s="23">
        <v>99</v>
      </c>
      <c r="BQ50" s="23">
        <v>92.4</v>
      </c>
      <c r="BR50" s="23">
        <v>92.3</v>
      </c>
      <c r="BS50" s="23">
        <v>148.6</v>
      </c>
      <c r="BT50" s="23">
        <v>94.4</v>
      </c>
      <c r="BU50" s="23" t="s">
        <v>217</v>
      </c>
      <c r="BV50" s="23" t="s">
        <v>217</v>
      </c>
      <c r="BW50" s="23">
        <v>112.3</v>
      </c>
      <c r="BX50" s="23">
        <v>112.3</v>
      </c>
      <c r="BY50" s="23">
        <v>134.1</v>
      </c>
      <c r="BZ50" s="23">
        <v>2</v>
      </c>
      <c r="CA50" s="23">
        <v>5.8</v>
      </c>
      <c r="CB50" s="23">
        <v>7.3</v>
      </c>
      <c r="CC50" s="23">
        <v>10.4</v>
      </c>
      <c r="CD50" s="23">
        <v>5</v>
      </c>
      <c r="CE50" s="23">
        <v>1.8</v>
      </c>
      <c r="CF50" s="23">
        <v>2.6</v>
      </c>
      <c r="CG50" s="23">
        <v>11.4</v>
      </c>
      <c r="CH50" s="23">
        <v>5.3</v>
      </c>
      <c r="CI50" s="23">
        <v>10.4</v>
      </c>
      <c r="CJ50" s="23">
        <v>4.9</v>
      </c>
      <c r="CK50" s="23">
        <v>14.3</v>
      </c>
      <c r="CL50" s="23" t="s">
        <v>218</v>
      </c>
      <c r="CM50" s="23" t="s">
        <v>218</v>
      </c>
      <c r="CN50" s="23">
        <v>6.77</v>
      </c>
      <c r="CO50" s="23">
        <v>6.77</v>
      </c>
      <c r="CP50" s="23">
        <v>7.5</v>
      </c>
      <c r="CQ50" s="23" t="s">
        <v>213</v>
      </c>
      <c r="CR50" s="23" t="s">
        <v>213</v>
      </c>
      <c r="CS50" s="23" t="s">
        <v>213</v>
      </c>
      <c r="CT50" s="23" t="s">
        <v>213</v>
      </c>
      <c r="CU50" s="23" t="s">
        <v>213</v>
      </c>
      <c r="CV50" s="23" t="s">
        <v>213</v>
      </c>
      <c r="CW50" s="23" t="s">
        <v>213</v>
      </c>
      <c r="CX50" s="23" t="s">
        <v>213</v>
      </c>
      <c r="CY50" s="23" t="s">
        <v>213</v>
      </c>
      <c r="CZ50" s="23" t="s">
        <v>213</v>
      </c>
      <c r="DA50" s="23" t="s">
        <v>213</v>
      </c>
      <c r="DB50" s="23" t="s">
        <v>213</v>
      </c>
      <c r="DC50" s="23" t="s">
        <v>219</v>
      </c>
      <c r="DD50" s="23" t="s">
        <v>219</v>
      </c>
      <c r="DE50" s="23" t="s">
        <v>213</v>
      </c>
      <c r="DF50" s="23">
        <v>154.3</v>
      </c>
      <c r="DG50" s="23">
        <v>14.63</v>
      </c>
      <c r="DH50" s="23">
        <v>14.42</v>
      </c>
      <c r="DI50" s="23">
        <v>14.87</v>
      </c>
      <c r="DJ50" s="23">
        <v>15.86</v>
      </c>
      <c r="DK50" s="23">
        <v>15.98</v>
      </c>
      <c r="DL50" s="23">
        <v>16.02</v>
      </c>
      <c r="DM50" s="23">
        <v>16.38</v>
      </c>
      <c r="DN50" s="23">
        <v>16.69</v>
      </c>
      <c r="DO50" s="23">
        <v>17.22</v>
      </c>
      <c r="DP50" s="23">
        <v>17.63</v>
      </c>
      <c r="DQ50" s="23">
        <v>0.1</v>
      </c>
      <c r="DR50" s="23">
        <v>1.2</v>
      </c>
      <c r="DS50" s="23">
        <v>2</v>
      </c>
      <c r="DT50" s="23">
        <v>2.7</v>
      </c>
      <c r="DU50" s="23">
        <v>3.3</v>
      </c>
      <c r="DV50" s="23">
        <v>3.4</v>
      </c>
      <c r="DW50" s="23">
        <v>3.6</v>
      </c>
      <c r="DX50" s="23">
        <v>3.9</v>
      </c>
      <c r="DY50" s="23">
        <v>4.3</v>
      </c>
      <c r="DZ50" s="23">
        <v>4.6</v>
      </c>
      <c r="EA50" s="23">
        <v>5.5</v>
      </c>
      <c r="EB50" s="23">
        <v>4.8</v>
      </c>
      <c r="EC50" s="23">
        <v>4.4</v>
      </c>
      <c r="ED50" s="23">
        <v>3.9</v>
      </c>
      <c r="EE50" s="23">
        <v>3.3</v>
      </c>
      <c r="EF50" s="23">
        <v>2.9</v>
      </c>
      <c r="EG50" s="23">
        <v>2.6</v>
      </c>
      <c r="EH50" s="23">
        <v>2.3</v>
      </c>
      <c r="EI50" s="23">
        <v>2</v>
      </c>
      <c r="EJ50" s="23">
        <v>1.6</v>
      </c>
      <c r="EK50" s="23">
        <v>2</v>
      </c>
      <c r="EL50" s="23">
        <v>2.14</v>
      </c>
      <c r="EM50" s="23">
        <v>2.29</v>
      </c>
      <c r="EN50" s="23">
        <v>2.3</v>
      </c>
      <c r="EO50" s="23">
        <v>2.31</v>
      </c>
      <c r="EP50" s="23">
        <v>2.27</v>
      </c>
      <c r="EQ50" s="23">
        <v>2.52</v>
      </c>
      <c r="ER50" s="23">
        <v>2.56</v>
      </c>
      <c r="ES50" s="23">
        <v>2.84</v>
      </c>
      <c r="ET50" s="23">
        <v>2.84</v>
      </c>
      <c r="EU50" s="23">
        <v>0</v>
      </c>
      <c r="EV50" s="23">
        <v>3</v>
      </c>
      <c r="EW50" s="23">
        <v>3</v>
      </c>
      <c r="EX50" s="23">
        <v>3</v>
      </c>
      <c r="EY50" s="23">
        <v>3</v>
      </c>
      <c r="EZ50" s="23">
        <v>4</v>
      </c>
      <c r="FA50" s="23">
        <v>5</v>
      </c>
      <c r="FB50" s="23">
        <v>5</v>
      </c>
      <c r="FC50" s="23">
        <v>7</v>
      </c>
      <c r="FD50" s="23">
        <v>8</v>
      </c>
      <c r="FE50" s="23">
        <v>1</v>
      </c>
      <c r="FF50" s="23">
        <v>32</v>
      </c>
      <c r="FG50" s="23">
        <v>53</v>
      </c>
      <c r="FH50" s="23">
        <v>66</v>
      </c>
      <c r="FI50" s="23">
        <v>83</v>
      </c>
      <c r="FJ50" s="23">
        <v>175</v>
      </c>
      <c r="FK50" s="23">
        <v>252</v>
      </c>
      <c r="FL50" s="23">
        <v>316</v>
      </c>
      <c r="FM50" s="23">
        <v>396</v>
      </c>
      <c r="FN50" s="23">
        <v>466</v>
      </c>
      <c r="FO50" s="23">
        <v>0</v>
      </c>
      <c r="FP50" s="23">
        <v>0</v>
      </c>
      <c r="FQ50" s="23">
        <v>0</v>
      </c>
      <c r="FR50" s="23">
        <v>0</v>
      </c>
      <c r="FS50" s="23">
        <v>0</v>
      </c>
      <c r="FT50" s="23">
        <v>0</v>
      </c>
      <c r="FU50" s="23">
        <v>0</v>
      </c>
      <c r="FV50" s="23">
        <v>1</v>
      </c>
      <c r="FW50" s="23">
        <v>2</v>
      </c>
      <c r="FX50" s="23">
        <v>2</v>
      </c>
      <c r="FY50" s="23">
        <v>1</v>
      </c>
      <c r="FZ50" s="23">
        <v>2</v>
      </c>
      <c r="GA50" s="23">
        <v>1</v>
      </c>
      <c r="GB50" s="23">
        <v>1</v>
      </c>
      <c r="GC50" s="23">
        <v>2</v>
      </c>
      <c r="GD50" s="23">
        <v>2</v>
      </c>
      <c r="GE50" s="23">
        <v>2</v>
      </c>
      <c r="GF50" s="23">
        <v>2</v>
      </c>
      <c r="GG50" s="23">
        <v>2</v>
      </c>
      <c r="GH50" s="23">
        <v>2</v>
      </c>
      <c r="GI50" s="23">
        <v>0</v>
      </c>
      <c r="GJ50" s="23">
        <v>0</v>
      </c>
      <c r="GK50" s="23">
        <v>0</v>
      </c>
      <c r="GL50" s="23">
        <v>0</v>
      </c>
      <c r="GM50" s="23">
        <v>1</v>
      </c>
      <c r="GN50" s="23">
        <v>2</v>
      </c>
      <c r="GO50" s="23">
        <v>3</v>
      </c>
      <c r="GP50" s="23">
        <v>4</v>
      </c>
      <c r="GQ50" s="23">
        <v>5</v>
      </c>
      <c r="GR50" s="23">
        <v>6</v>
      </c>
      <c r="GS50" s="23" t="s">
        <v>236</v>
      </c>
      <c r="GT50" s="23" t="s">
        <v>239</v>
      </c>
      <c r="GU50" s="23" t="s">
        <v>223</v>
      </c>
      <c r="GV50" s="23" t="s">
        <v>231</v>
      </c>
      <c r="GW50" s="23" t="s">
        <v>218</v>
      </c>
      <c r="GX50" s="23" t="s">
        <v>218</v>
      </c>
    </row>
    <row r="51" spans="1:206" s="23" customFormat="1" ht="12.75">
      <c r="A51" s="23">
        <v>55021</v>
      </c>
      <c r="B51" s="23" t="s">
        <v>226</v>
      </c>
      <c r="C51" s="23" t="s">
        <v>232</v>
      </c>
      <c r="D51" s="23">
        <v>1</v>
      </c>
      <c r="E51" s="23" t="s">
        <v>227</v>
      </c>
      <c r="F51" s="23">
        <v>57216595</v>
      </c>
      <c r="G51" s="23">
        <v>1050</v>
      </c>
      <c r="H51" s="23" t="s">
        <v>248</v>
      </c>
      <c r="I51" s="23">
        <v>20050307</v>
      </c>
      <c r="J51" s="23" t="s">
        <v>249</v>
      </c>
      <c r="K51" s="23" t="s">
        <v>210</v>
      </c>
      <c r="L51" s="23" t="s">
        <v>211</v>
      </c>
      <c r="M51" s="23">
        <v>248</v>
      </c>
      <c r="N51" s="23" t="s">
        <v>250</v>
      </c>
      <c r="O51" s="23" t="s">
        <v>213</v>
      </c>
      <c r="P51" s="23">
        <v>167.2</v>
      </c>
      <c r="Q51" s="23">
        <v>3.4</v>
      </c>
      <c r="R51" s="23" t="s">
        <v>212</v>
      </c>
      <c r="S51" s="23" t="s">
        <v>212</v>
      </c>
      <c r="T51" s="23" t="s">
        <v>251</v>
      </c>
      <c r="U51" s="23" t="s">
        <v>213</v>
      </c>
      <c r="V51" s="23" t="s">
        <v>213</v>
      </c>
      <c r="W51" s="23" t="s">
        <v>215</v>
      </c>
      <c r="X51" s="23" t="s">
        <v>213</v>
      </c>
      <c r="Y51" s="23" t="s">
        <v>215</v>
      </c>
      <c r="Z51" s="23" t="s">
        <v>215</v>
      </c>
      <c r="AA51" s="23" t="s">
        <v>252</v>
      </c>
      <c r="AB51" s="23" t="s">
        <v>213</v>
      </c>
      <c r="AC51" s="23" t="s">
        <v>213</v>
      </c>
      <c r="AD51" s="23" t="s">
        <v>251</v>
      </c>
      <c r="AE51" s="23" t="s">
        <v>213</v>
      </c>
      <c r="AF51" s="23" t="s">
        <v>213</v>
      </c>
      <c r="AG51" s="23" t="s">
        <v>215</v>
      </c>
      <c r="AH51" s="23" t="s">
        <v>213</v>
      </c>
      <c r="AI51" s="23" t="s">
        <v>215</v>
      </c>
      <c r="AJ51" s="23" t="s">
        <v>215</v>
      </c>
      <c r="AK51" s="23" t="s">
        <v>252</v>
      </c>
      <c r="AL51" s="23" t="s">
        <v>213</v>
      </c>
      <c r="AM51" s="23" t="s">
        <v>213</v>
      </c>
      <c r="AN51" s="23" t="s">
        <v>214</v>
      </c>
      <c r="AO51" s="23" t="s">
        <v>251</v>
      </c>
      <c r="AP51" s="23" t="s">
        <v>213</v>
      </c>
      <c r="AQ51" s="23" t="s">
        <v>242</v>
      </c>
      <c r="AR51" s="23" t="s">
        <v>213</v>
      </c>
      <c r="AS51" s="23" t="s">
        <v>213</v>
      </c>
      <c r="AT51" s="23" t="s">
        <v>213</v>
      </c>
      <c r="AU51" s="23" t="s">
        <v>213</v>
      </c>
      <c r="AV51" s="23" t="s">
        <v>215</v>
      </c>
      <c r="AW51" s="23" t="s">
        <v>213</v>
      </c>
      <c r="AX51" s="23" t="s">
        <v>216</v>
      </c>
      <c r="AY51" s="23" t="s">
        <v>251</v>
      </c>
      <c r="AZ51" s="23" t="s">
        <v>213</v>
      </c>
      <c r="BA51" s="23" t="s">
        <v>242</v>
      </c>
      <c r="BB51" s="23" t="s">
        <v>213</v>
      </c>
      <c r="BC51" s="23" t="s">
        <v>213</v>
      </c>
      <c r="BD51" s="23" t="s">
        <v>213</v>
      </c>
      <c r="BE51" s="23" t="s">
        <v>213</v>
      </c>
      <c r="BF51" s="23" t="s">
        <v>215</v>
      </c>
      <c r="BG51" s="23" t="s">
        <v>213</v>
      </c>
      <c r="BH51" s="23" t="s">
        <v>216</v>
      </c>
      <c r="BI51" s="23">
        <v>187.2</v>
      </c>
      <c r="BJ51" s="23">
        <v>126.3</v>
      </c>
      <c r="BK51" s="23">
        <v>181.5</v>
      </c>
      <c r="BL51" s="23">
        <v>186.4</v>
      </c>
      <c r="BM51" s="23">
        <v>152.3</v>
      </c>
      <c r="BN51" s="23">
        <v>150.6</v>
      </c>
      <c r="BO51" s="23">
        <v>112.9</v>
      </c>
      <c r="BP51" s="23">
        <v>224.3</v>
      </c>
      <c r="BQ51" s="23">
        <v>227.4</v>
      </c>
      <c r="BR51" s="23">
        <v>166.6</v>
      </c>
      <c r="BS51" s="23">
        <v>141.1</v>
      </c>
      <c r="BT51" s="23">
        <v>149.5</v>
      </c>
      <c r="BU51" s="23" t="s">
        <v>217</v>
      </c>
      <c r="BV51" s="23" t="s">
        <v>217</v>
      </c>
      <c r="BW51" s="23" t="s">
        <v>252</v>
      </c>
      <c r="BX51" s="23" t="s">
        <v>252</v>
      </c>
      <c r="BY51" s="23">
        <v>167.2</v>
      </c>
      <c r="BZ51" s="23">
        <v>6.8</v>
      </c>
      <c r="CA51" s="23">
        <v>4.2</v>
      </c>
      <c r="CB51" s="23">
        <v>3.1</v>
      </c>
      <c r="CC51" s="23">
        <v>2.8</v>
      </c>
      <c r="CD51" s="23">
        <v>1.6</v>
      </c>
      <c r="CE51" s="23">
        <v>2.3</v>
      </c>
      <c r="CF51" s="23">
        <v>1.5</v>
      </c>
      <c r="CG51" s="23">
        <v>2.4</v>
      </c>
      <c r="CH51" s="23">
        <v>3.7</v>
      </c>
      <c r="CI51" s="23">
        <v>3.2</v>
      </c>
      <c r="CJ51" s="23">
        <v>1.3</v>
      </c>
      <c r="CK51" s="23">
        <v>7.7</v>
      </c>
      <c r="CL51" s="23" t="s">
        <v>218</v>
      </c>
      <c r="CM51" s="23" t="s">
        <v>218</v>
      </c>
      <c r="CN51" s="23">
        <v>3.38</v>
      </c>
      <c r="CO51" s="23">
        <v>3.38</v>
      </c>
      <c r="CP51" s="23">
        <v>3.4</v>
      </c>
      <c r="CQ51" s="23" t="s">
        <v>213</v>
      </c>
      <c r="CR51" s="23" t="s">
        <v>213</v>
      </c>
      <c r="CS51" s="23" t="s">
        <v>213</v>
      </c>
      <c r="CT51" s="23" t="s">
        <v>213</v>
      </c>
      <c r="CU51" s="23" t="s">
        <v>213</v>
      </c>
      <c r="CV51" s="23" t="s">
        <v>213</v>
      </c>
      <c r="CW51" s="23" t="s">
        <v>213</v>
      </c>
      <c r="CX51" s="23" t="s">
        <v>213</v>
      </c>
      <c r="CY51" s="23" t="s">
        <v>213</v>
      </c>
      <c r="CZ51" s="23" t="s">
        <v>213</v>
      </c>
      <c r="DA51" s="23" t="s">
        <v>213</v>
      </c>
      <c r="DB51" s="23" t="s">
        <v>213</v>
      </c>
      <c r="DC51" s="23" t="s">
        <v>219</v>
      </c>
      <c r="DD51" s="23" t="s">
        <v>219</v>
      </c>
      <c r="DE51" s="23" t="s">
        <v>213</v>
      </c>
      <c r="DF51" s="23" t="s">
        <v>213</v>
      </c>
      <c r="DG51" s="23">
        <v>14.61</v>
      </c>
      <c r="DH51" s="23">
        <v>14.41</v>
      </c>
      <c r="DI51" s="23">
        <v>14.8</v>
      </c>
      <c r="DJ51" s="23">
        <v>15.56</v>
      </c>
      <c r="DK51" s="23">
        <v>16.84</v>
      </c>
      <c r="DL51" s="23">
        <v>22.52</v>
      </c>
      <c r="DM51" s="23" t="s">
        <v>250</v>
      </c>
      <c r="DN51" s="23" t="s">
        <v>250</v>
      </c>
      <c r="DO51" s="23" t="s">
        <v>250</v>
      </c>
      <c r="DP51" s="23" t="s">
        <v>250</v>
      </c>
      <c r="DQ51" s="23">
        <v>0.1</v>
      </c>
      <c r="DR51" s="23">
        <v>1</v>
      </c>
      <c r="DS51" s="23">
        <v>1.7</v>
      </c>
      <c r="DT51" s="23">
        <v>2.4</v>
      </c>
      <c r="DU51" s="23">
        <v>3.3</v>
      </c>
      <c r="DV51" s="23">
        <v>4.1</v>
      </c>
      <c r="DW51" s="23" t="s">
        <v>213</v>
      </c>
      <c r="DX51" s="23" t="s">
        <v>213</v>
      </c>
      <c r="DY51" s="23" t="s">
        <v>213</v>
      </c>
      <c r="DZ51" s="23" t="s">
        <v>213</v>
      </c>
      <c r="EA51" s="23">
        <v>6.2</v>
      </c>
      <c r="EB51" s="23">
        <v>5.7</v>
      </c>
      <c r="EC51" s="23">
        <v>5.5</v>
      </c>
      <c r="ED51" s="23">
        <v>4.9</v>
      </c>
      <c r="EE51" s="23">
        <v>3.9</v>
      </c>
      <c r="EF51" s="23">
        <v>3.4</v>
      </c>
      <c r="EG51" s="23" t="s">
        <v>250</v>
      </c>
      <c r="EH51" s="23" t="s">
        <v>250</v>
      </c>
      <c r="EI51" s="23" t="s">
        <v>250</v>
      </c>
      <c r="EJ51" s="23" t="s">
        <v>250</v>
      </c>
      <c r="EK51" s="23">
        <v>2.08</v>
      </c>
      <c r="EL51" s="23">
        <v>2.3</v>
      </c>
      <c r="EM51" s="23">
        <v>2.23</v>
      </c>
      <c r="EN51" s="23">
        <v>2.35</v>
      </c>
      <c r="EO51" s="23">
        <v>2.62</v>
      </c>
      <c r="EP51" s="23">
        <v>2.87</v>
      </c>
      <c r="EQ51" s="23" t="s">
        <v>250</v>
      </c>
      <c r="ER51" s="23" t="s">
        <v>250</v>
      </c>
      <c r="ES51" s="23" t="s">
        <v>250</v>
      </c>
      <c r="ET51" s="23" t="s">
        <v>250</v>
      </c>
      <c r="EU51" s="23">
        <v>0</v>
      </c>
      <c r="EV51" s="23">
        <v>2</v>
      </c>
      <c r="EW51" s="23">
        <v>3</v>
      </c>
      <c r="EX51" s="23">
        <v>3</v>
      </c>
      <c r="EY51" s="23">
        <v>3</v>
      </c>
      <c r="EZ51" s="23">
        <v>8</v>
      </c>
      <c r="FA51" s="23" t="s">
        <v>253</v>
      </c>
      <c r="FB51" s="23" t="s">
        <v>253</v>
      </c>
      <c r="FC51" s="23" t="s">
        <v>253</v>
      </c>
      <c r="FD51" s="23" t="s">
        <v>253</v>
      </c>
      <c r="FE51" s="23">
        <v>1</v>
      </c>
      <c r="FF51" s="23">
        <v>26</v>
      </c>
      <c r="FG51" s="23">
        <v>39</v>
      </c>
      <c r="FH51" s="23">
        <v>49</v>
      </c>
      <c r="FI51" s="23">
        <v>140</v>
      </c>
      <c r="FJ51" s="23">
        <v>270</v>
      </c>
      <c r="FK51" s="23" t="s">
        <v>253</v>
      </c>
      <c r="FL51" s="23" t="s">
        <v>253</v>
      </c>
      <c r="FM51" s="23" t="s">
        <v>253</v>
      </c>
      <c r="FN51" s="23" t="s">
        <v>253</v>
      </c>
      <c r="FO51" s="23">
        <v>0</v>
      </c>
      <c r="FP51" s="23">
        <v>1</v>
      </c>
      <c r="FQ51" s="23">
        <v>0</v>
      </c>
      <c r="FR51" s="23">
        <v>0</v>
      </c>
      <c r="FS51" s="23">
        <v>0</v>
      </c>
      <c r="FT51" s="23">
        <v>3</v>
      </c>
      <c r="FU51" s="23" t="s">
        <v>253</v>
      </c>
      <c r="FV51" s="23" t="s">
        <v>253</v>
      </c>
      <c r="FW51" s="23" t="s">
        <v>253</v>
      </c>
      <c r="FX51" s="23" t="s">
        <v>253</v>
      </c>
      <c r="FY51" s="23">
        <v>1</v>
      </c>
      <c r="FZ51" s="23">
        <v>1</v>
      </c>
      <c r="GA51" s="23">
        <v>1</v>
      </c>
      <c r="GB51" s="23">
        <v>1</v>
      </c>
      <c r="GC51" s="23">
        <v>2</v>
      </c>
      <c r="GD51" s="23">
        <v>4</v>
      </c>
      <c r="GE51" s="23" t="s">
        <v>253</v>
      </c>
      <c r="GF51" s="23" t="s">
        <v>253</v>
      </c>
      <c r="GG51" s="23" t="s">
        <v>253</v>
      </c>
      <c r="GH51" s="23" t="s">
        <v>253</v>
      </c>
      <c r="GI51" s="23">
        <v>0</v>
      </c>
      <c r="GJ51" s="23">
        <v>0</v>
      </c>
      <c r="GK51" s="23">
        <v>0</v>
      </c>
      <c r="GL51" s="23">
        <v>0</v>
      </c>
      <c r="GM51" s="23">
        <v>1</v>
      </c>
      <c r="GN51" s="23">
        <v>4</v>
      </c>
      <c r="GO51" s="23" t="s">
        <v>253</v>
      </c>
      <c r="GP51" s="23" t="s">
        <v>253</v>
      </c>
      <c r="GQ51" s="23" t="s">
        <v>253</v>
      </c>
      <c r="GR51" s="23" t="s">
        <v>253</v>
      </c>
      <c r="GS51" s="23" t="s">
        <v>254</v>
      </c>
      <c r="GT51" s="23" t="s">
        <v>247</v>
      </c>
      <c r="GU51" s="23" t="s">
        <v>223</v>
      </c>
      <c r="GV51" s="23" t="s">
        <v>231</v>
      </c>
      <c r="GW51" s="23" t="s">
        <v>255</v>
      </c>
      <c r="GX51" s="23" t="s">
        <v>256</v>
      </c>
    </row>
    <row r="52" spans="1:206" s="23" customFormat="1" ht="12.75">
      <c r="A52" s="23">
        <v>54205</v>
      </c>
      <c r="B52" s="23" t="s">
        <v>226</v>
      </c>
      <c r="C52" s="23" t="s">
        <v>207</v>
      </c>
      <c r="D52" s="23">
        <v>1</v>
      </c>
      <c r="E52" s="23" t="s">
        <v>227</v>
      </c>
      <c r="F52" s="23">
        <v>57281180</v>
      </c>
      <c r="G52" s="23">
        <v>100</v>
      </c>
      <c r="H52" s="23" t="s">
        <v>208</v>
      </c>
      <c r="I52" s="23">
        <v>20050416</v>
      </c>
      <c r="J52" s="23" t="s">
        <v>258</v>
      </c>
      <c r="K52" s="23" t="s">
        <v>210</v>
      </c>
      <c r="L52" s="23" t="s">
        <v>211</v>
      </c>
      <c r="M52" s="23">
        <v>350</v>
      </c>
      <c r="N52" s="23">
        <v>2.44</v>
      </c>
      <c r="O52" s="23">
        <v>43.8</v>
      </c>
      <c r="P52" s="23">
        <v>114.2</v>
      </c>
      <c r="Q52" s="23">
        <v>3.2</v>
      </c>
      <c r="R52" s="23" t="s">
        <v>212</v>
      </c>
      <c r="S52" s="23" t="s">
        <v>212</v>
      </c>
      <c r="T52" s="23">
        <v>1600</v>
      </c>
      <c r="U52" s="23">
        <v>20</v>
      </c>
      <c r="V52" s="23">
        <v>99</v>
      </c>
      <c r="W52" s="23">
        <v>40</v>
      </c>
      <c r="X52" s="23">
        <v>110</v>
      </c>
      <c r="Y52" s="23">
        <v>28.3</v>
      </c>
      <c r="Z52" s="23">
        <v>68.1</v>
      </c>
      <c r="AA52" s="23">
        <v>-1.5</v>
      </c>
      <c r="AB52" s="23">
        <v>7</v>
      </c>
      <c r="AC52" s="23" t="s">
        <v>213</v>
      </c>
      <c r="AD52" s="23">
        <v>2589</v>
      </c>
      <c r="AE52" s="23">
        <v>17</v>
      </c>
      <c r="AF52" s="23">
        <v>98.1</v>
      </c>
      <c r="AG52" s="23">
        <v>40</v>
      </c>
      <c r="AH52" s="23">
        <v>110.1</v>
      </c>
      <c r="AI52" s="23">
        <v>31.9</v>
      </c>
      <c r="AJ52" s="23">
        <v>68.5</v>
      </c>
      <c r="AK52" s="23">
        <v>-2.43</v>
      </c>
      <c r="AL52" s="23">
        <v>-3.6</v>
      </c>
      <c r="AM52" s="23" t="s">
        <v>213</v>
      </c>
      <c r="AN52" s="23" t="s">
        <v>214</v>
      </c>
      <c r="AO52" s="23">
        <v>438</v>
      </c>
      <c r="AP52" s="23">
        <v>102.9</v>
      </c>
      <c r="AQ52" s="23">
        <v>0.5</v>
      </c>
      <c r="AR52" s="23">
        <v>134.4</v>
      </c>
      <c r="AS52" s="23">
        <v>138.6</v>
      </c>
      <c r="AT52" s="23" t="s">
        <v>213</v>
      </c>
      <c r="AU52" s="23" t="s">
        <v>213</v>
      </c>
      <c r="AV52" s="23" t="s">
        <v>215</v>
      </c>
      <c r="AW52" s="23" t="s">
        <v>213</v>
      </c>
      <c r="AX52" s="23" t="s">
        <v>216</v>
      </c>
      <c r="AY52" s="23">
        <v>788</v>
      </c>
      <c r="AZ52" s="23">
        <v>214.9</v>
      </c>
      <c r="BA52" s="23">
        <v>1</v>
      </c>
      <c r="BB52" s="23">
        <v>244.8</v>
      </c>
      <c r="BC52" s="23">
        <v>253.6</v>
      </c>
      <c r="BD52" s="23" t="s">
        <v>213</v>
      </c>
      <c r="BE52" s="23" t="s">
        <v>213</v>
      </c>
      <c r="BF52" s="23" t="s">
        <v>215</v>
      </c>
      <c r="BG52" s="23" t="s">
        <v>213</v>
      </c>
      <c r="BH52" s="23" t="s">
        <v>216</v>
      </c>
      <c r="BI52" s="23">
        <v>105.5</v>
      </c>
      <c r="BJ52" s="23">
        <v>47.5</v>
      </c>
      <c r="BK52" s="23">
        <v>70.4</v>
      </c>
      <c r="BL52" s="23">
        <v>77.4</v>
      </c>
      <c r="BM52" s="23">
        <v>103.5</v>
      </c>
      <c r="BN52" s="23">
        <v>107.7</v>
      </c>
      <c r="BO52" s="23">
        <v>87.3</v>
      </c>
      <c r="BP52" s="23">
        <v>144.4</v>
      </c>
      <c r="BQ52" s="23">
        <v>85.2</v>
      </c>
      <c r="BR52" s="23">
        <v>64.5</v>
      </c>
      <c r="BS52" s="23">
        <v>122.5</v>
      </c>
      <c r="BT52" s="23">
        <v>92.5</v>
      </c>
      <c r="BU52" s="23" t="s">
        <v>217</v>
      </c>
      <c r="BV52" s="23" t="s">
        <v>217</v>
      </c>
      <c r="BW52" s="23">
        <v>92.4</v>
      </c>
      <c r="BX52" s="23">
        <v>92.4</v>
      </c>
      <c r="BY52" s="23">
        <v>114.2</v>
      </c>
      <c r="BZ52" s="23">
        <v>1.2</v>
      </c>
      <c r="CA52" s="23">
        <v>1.7</v>
      </c>
      <c r="CB52" s="23">
        <v>2</v>
      </c>
      <c r="CC52" s="23">
        <v>1.8</v>
      </c>
      <c r="CD52" s="23">
        <v>1.8</v>
      </c>
      <c r="CE52" s="23">
        <v>1.7</v>
      </c>
      <c r="CF52" s="23">
        <v>1.9</v>
      </c>
      <c r="CG52" s="23">
        <v>1.7</v>
      </c>
      <c r="CH52" s="23">
        <v>2</v>
      </c>
      <c r="CI52" s="23">
        <v>1.5</v>
      </c>
      <c r="CJ52" s="23">
        <v>2</v>
      </c>
      <c r="CK52" s="23">
        <v>1.3</v>
      </c>
      <c r="CL52" s="23" t="s">
        <v>259</v>
      </c>
      <c r="CM52" s="23" t="s">
        <v>218</v>
      </c>
      <c r="CN52" s="23">
        <v>1.72</v>
      </c>
      <c r="CO52" s="23">
        <v>1.78</v>
      </c>
      <c r="CP52" s="23">
        <v>3.2</v>
      </c>
      <c r="CQ52" s="23" t="s">
        <v>213</v>
      </c>
      <c r="CR52" s="23" t="s">
        <v>213</v>
      </c>
      <c r="CS52" s="23" t="s">
        <v>213</v>
      </c>
      <c r="CT52" s="23" t="s">
        <v>213</v>
      </c>
      <c r="CU52" s="23" t="s">
        <v>213</v>
      </c>
      <c r="CV52" s="23" t="s">
        <v>213</v>
      </c>
      <c r="CW52" s="23" t="s">
        <v>213</v>
      </c>
      <c r="CX52" s="23" t="s">
        <v>213</v>
      </c>
      <c r="CY52" s="23" t="s">
        <v>213</v>
      </c>
      <c r="CZ52" s="23" t="s">
        <v>213</v>
      </c>
      <c r="DA52" s="23" t="s">
        <v>213</v>
      </c>
      <c r="DB52" s="23" t="s">
        <v>213</v>
      </c>
      <c r="DC52" s="23" t="s">
        <v>219</v>
      </c>
      <c r="DD52" s="23" t="s">
        <v>219</v>
      </c>
      <c r="DE52" s="23" t="s">
        <v>213</v>
      </c>
      <c r="DF52" s="23">
        <v>43.8</v>
      </c>
      <c r="DG52" s="23">
        <v>16.23</v>
      </c>
      <c r="DH52" s="23">
        <v>16.9</v>
      </c>
      <c r="DI52" s="23">
        <v>17.37</v>
      </c>
      <c r="DJ52" s="23">
        <v>17.99</v>
      </c>
      <c r="DK52" s="23">
        <v>18.96</v>
      </c>
      <c r="DL52" s="23">
        <v>18.62</v>
      </c>
      <c r="DM52" s="23">
        <v>18.66</v>
      </c>
      <c r="DN52" s="23">
        <v>18.82</v>
      </c>
      <c r="DO52" s="23">
        <v>19</v>
      </c>
      <c r="DP52" s="23">
        <v>19.19</v>
      </c>
      <c r="DQ52" s="23">
        <v>0.1</v>
      </c>
      <c r="DR52" s="23">
        <v>0.7</v>
      </c>
      <c r="DS52" s="23">
        <v>1.4</v>
      </c>
      <c r="DT52" s="23">
        <v>2</v>
      </c>
      <c r="DU52" s="23">
        <v>2.8</v>
      </c>
      <c r="DV52" s="23">
        <v>2.9</v>
      </c>
      <c r="DW52" s="23">
        <v>3.2</v>
      </c>
      <c r="DX52" s="23">
        <v>3.5</v>
      </c>
      <c r="DY52" s="23">
        <v>3.7</v>
      </c>
      <c r="DZ52" s="23">
        <v>4.1</v>
      </c>
      <c r="EA52" s="23">
        <v>11.1</v>
      </c>
      <c r="EB52" s="23">
        <v>10.7</v>
      </c>
      <c r="EC52" s="23">
        <v>10.1</v>
      </c>
      <c r="ED52" s="23">
        <v>9.5</v>
      </c>
      <c r="EE52" s="23">
        <v>8.8</v>
      </c>
      <c r="EF52" s="23">
        <v>8.3</v>
      </c>
      <c r="EG52" s="23">
        <v>7.3</v>
      </c>
      <c r="EH52" s="23">
        <v>6.4</v>
      </c>
      <c r="EI52" s="23">
        <v>5.9</v>
      </c>
      <c r="EJ52" s="23">
        <v>5.3</v>
      </c>
      <c r="EK52" s="23">
        <v>2</v>
      </c>
      <c r="EL52" s="23">
        <v>2.18</v>
      </c>
      <c r="EM52" s="23">
        <v>2.44</v>
      </c>
      <c r="EN52" s="23">
        <v>2.43</v>
      </c>
      <c r="EO52" s="23">
        <v>2.56</v>
      </c>
      <c r="EP52" s="23">
        <v>2.67</v>
      </c>
      <c r="EQ52" s="23">
        <v>2.95</v>
      </c>
      <c r="ER52" s="23">
        <v>2.97</v>
      </c>
      <c r="ES52" s="23">
        <v>3.23</v>
      </c>
      <c r="ET52" s="23">
        <v>3.22</v>
      </c>
      <c r="EU52" s="23">
        <v>0</v>
      </c>
      <c r="EV52" s="23">
        <v>2</v>
      </c>
      <c r="EW52" s="23">
        <v>2</v>
      </c>
      <c r="EX52" s="23">
        <v>2</v>
      </c>
      <c r="EY52" s="23">
        <v>2</v>
      </c>
      <c r="EZ52" s="23">
        <v>3</v>
      </c>
      <c r="FA52" s="23">
        <v>3</v>
      </c>
      <c r="FB52" s="23">
        <v>4</v>
      </c>
      <c r="FC52" s="23">
        <v>5</v>
      </c>
      <c r="FD52" s="23">
        <v>5</v>
      </c>
      <c r="FE52" s="23">
        <v>1</v>
      </c>
      <c r="FF52" s="23">
        <v>22</v>
      </c>
      <c r="FG52" s="23">
        <v>36</v>
      </c>
      <c r="FH52" s="23">
        <v>45</v>
      </c>
      <c r="FI52" s="23">
        <v>53</v>
      </c>
      <c r="FJ52" s="23">
        <v>98</v>
      </c>
      <c r="FK52" s="23">
        <v>129</v>
      </c>
      <c r="FL52" s="23">
        <v>153</v>
      </c>
      <c r="FM52" s="23">
        <v>186</v>
      </c>
      <c r="FN52" s="23">
        <v>250</v>
      </c>
      <c r="FO52" s="23">
        <v>0</v>
      </c>
      <c r="FP52" s="23">
        <v>0</v>
      </c>
      <c r="FQ52" s="23">
        <v>1</v>
      </c>
      <c r="FR52" s="23">
        <v>2</v>
      </c>
      <c r="FS52" s="23">
        <v>0</v>
      </c>
      <c r="FT52" s="23">
        <v>1</v>
      </c>
      <c r="FU52" s="23">
        <v>1</v>
      </c>
      <c r="FV52" s="23">
        <v>1</v>
      </c>
      <c r="FW52" s="23">
        <v>0</v>
      </c>
      <c r="FX52" s="23">
        <v>1</v>
      </c>
      <c r="FY52" s="23">
        <v>1</v>
      </c>
      <c r="FZ52" s="23">
        <v>1</v>
      </c>
      <c r="GA52" s="23">
        <v>1</v>
      </c>
      <c r="GB52" s="23">
        <v>1</v>
      </c>
      <c r="GC52" s="23">
        <v>1</v>
      </c>
      <c r="GD52" s="23">
        <v>2</v>
      </c>
      <c r="GE52" s="23">
        <v>2</v>
      </c>
      <c r="GF52" s="23">
        <v>2</v>
      </c>
      <c r="GG52" s="23">
        <v>2</v>
      </c>
      <c r="GH52" s="23">
        <v>2</v>
      </c>
      <c r="GI52" s="23">
        <v>0</v>
      </c>
      <c r="GJ52" s="23">
        <v>0</v>
      </c>
      <c r="GK52" s="23">
        <v>0</v>
      </c>
      <c r="GL52" s="23">
        <v>1</v>
      </c>
      <c r="GM52" s="23">
        <v>1</v>
      </c>
      <c r="GN52" s="23">
        <v>2</v>
      </c>
      <c r="GO52" s="23">
        <v>3</v>
      </c>
      <c r="GP52" s="23">
        <v>4</v>
      </c>
      <c r="GQ52" s="23">
        <v>5</v>
      </c>
      <c r="GR52" s="23">
        <v>6</v>
      </c>
      <c r="GS52" s="23" t="s">
        <v>260</v>
      </c>
      <c r="GT52" s="23" t="s">
        <v>261</v>
      </c>
      <c r="GU52" s="23" t="s">
        <v>218</v>
      </c>
      <c r="GV52" s="23" t="s">
        <v>218</v>
      </c>
      <c r="GW52" s="23" t="s">
        <v>218</v>
      </c>
      <c r="GX52" s="23" t="s">
        <v>218</v>
      </c>
    </row>
    <row r="53" spans="1:206" s="23" customFormat="1" ht="12.75">
      <c r="A53" s="23">
        <v>65293</v>
      </c>
      <c r="B53" s="23" t="s">
        <v>226</v>
      </c>
      <c r="C53" s="23">
        <v>831</v>
      </c>
      <c r="D53" s="23">
        <v>1</v>
      </c>
      <c r="E53" s="23" t="s">
        <v>227</v>
      </c>
      <c r="F53" s="23">
        <v>57337311</v>
      </c>
      <c r="G53" s="23">
        <v>2800</v>
      </c>
      <c r="H53" s="23" t="s">
        <v>356</v>
      </c>
      <c r="I53" s="23">
        <v>20080327</v>
      </c>
      <c r="J53" s="23" t="s">
        <v>404</v>
      </c>
      <c r="K53" s="23" t="s">
        <v>210</v>
      </c>
      <c r="L53" s="23" t="s">
        <v>211</v>
      </c>
      <c r="M53" s="23">
        <v>350</v>
      </c>
      <c r="N53" s="23">
        <v>3.84</v>
      </c>
      <c r="O53" s="23">
        <v>44</v>
      </c>
      <c r="P53" s="23">
        <v>87</v>
      </c>
      <c r="Q53" s="23">
        <v>1.9</v>
      </c>
      <c r="R53" s="23">
        <v>0.3</v>
      </c>
      <c r="S53" s="23">
        <v>-0.6892</v>
      </c>
      <c r="T53" s="23">
        <v>1600</v>
      </c>
      <c r="U53" s="23">
        <v>20</v>
      </c>
      <c r="V53" s="23">
        <v>99</v>
      </c>
      <c r="W53" s="23">
        <v>40</v>
      </c>
      <c r="X53" s="23">
        <v>110</v>
      </c>
      <c r="Y53" s="23">
        <v>28.4</v>
      </c>
      <c r="Z53" s="23">
        <v>68.4</v>
      </c>
      <c r="AA53" s="23">
        <v>1.32</v>
      </c>
      <c r="AB53" s="23">
        <v>6.7</v>
      </c>
      <c r="AC53" s="23">
        <v>103.3</v>
      </c>
      <c r="AD53" s="23">
        <v>2599</v>
      </c>
      <c r="AE53" s="23">
        <v>17.3</v>
      </c>
      <c r="AF53" s="23">
        <v>97.8</v>
      </c>
      <c r="AG53" s="23">
        <v>40</v>
      </c>
      <c r="AH53" s="23">
        <v>110.1</v>
      </c>
      <c r="AI53" s="23">
        <v>30.4</v>
      </c>
      <c r="AJ53" s="23">
        <v>68.8</v>
      </c>
      <c r="AK53" s="23">
        <v>2.27</v>
      </c>
      <c r="AL53" s="23">
        <v>-3.4</v>
      </c>
      <c r="AM53" s="23">
        <v>104.6</v>
      </c>
      <c r="AN53" s="23">
        <v>32141</v>
      </c>
      <c r="AO53" s="23">
        <v>419</v>
      </c>
      <c r="AP53" s="23">
        <v>81.7</v>
      </c>
      <c r="AQ53" s="23">
        <v>0.4</v>
      </c>
      <c r="AR53" s="23">
        <v>692.9</v>
      </c>
      <c r="AS53" s="23">
        <v>666.4</v>
      </c>
      <c r="AT53" s="23">
        <v>522.4</v>
      </c>
      <c r="AU53" s="23">
        <v>101.5</v>
      </c>
      <c r="AV53" s="23">
        <v>76.1</v>
      </c>
      <c r="AW53" s="23">
        <v>394.8</v>
      </c>
      <c r="AX53" s="23">
        <v>63</v>
      </c>
      <c r="AY53" s="23">
        <v>810</v>
      </c>
      <c r="AZ53" s="23">
        <v>203.6</v>
      </c>
      <c r="BA53" s="23">
        <v>1.1</v>
      </c>
      <c r="BB53" s="23">
        <v>633.8</v>
      </c>
      <c r="BC53" s="23">
        <v>69</v>
      </c>
      <c r="BD53" s="23">
        <v>448.5</v>
      </c>
      <c r="BE53" s="23">
        <v>99.5</v>
      </c>
      <c r="BF53" s="23">
        <v>100.1</v>
      </c>
      <c r="BG53" s="23">
        <v>506.3</v>
      </c>
      <c r="BH53" s="23">
        <v>36.4</v>
      </c>
      <c r="BI53" s="23">
        <v>53.8</v>
      </c>
      <c r="BJ53" s="23">
        <v>155.1</v>
      </c>
      <c r="BK53" s="23">
        <v>67.9</v>
      </c>
      <c r="BL53" s="23">
        <v>156.4</v>
      </c>
      <c r="BM53" s="23">
        <v>94.8</v>
      </c>
      <c r="BN53" s="23">
        <v>133</v>
      </c>
      <c r="BO53" s="23">
        <v>56.1</v>
      </c>
      <c r="BP53" s="23">
        <v>122.1</v>
      </c>
      <c r="BQ53" s="23">
        <v>41.5</v>
      </c>
      <c r="BR53" s="23">
        <v>181</v>
      </c>
      <c r="BS53" s="23">
        <v>53.1</v>
      </c>
      <c r="BT53" s="23">
        <v>98.3</v>
      </c>
      <c r="BU53" s="23" t="s">
        <v>217</v>
      </c>
      <c r="BV53" s="23" t="s">
        <v>217</v>
      </c>
      <c r="BW53" s="23">
        <v>101.09</v>
      </c>
      <c r="BX53" s="23">
        <v>101.09</v>
      </c>
      <c r="BY53" s="23">
        <v>87</v>
      </c>
      <c r="BZ53" s="23">
        <v>1.8</v>
      </c>
      <c r="CA53" s="23">
        <v>3.1</v>
      </c>
      <c r="CB53" s="23">
        <v>1.3</v>
      </c>
      <c r="CC53" s="23">
        <v>2.9</v>
      </c>
      <c r="CD53" s="23">
        <v>1.9</v>
      </c>
      <c r="CE53" s="23">
        <v>2.5</v>
      </c>
      <c r="CF53" s="23">
        <v>1.7</v>
      </c>
      <c r="CG53" s="23">
        <v>2.4</v>
      </c>
      <c r="CH53" s="23">
        <v>2.7</v>
      </c>
      <c r="CI53" s="23">
        <v>3.5</v>
      </c>
      <c r="CJ53" s="23">
        <v>2</v>
      </c>
      <c r="CK53" s="23">
        <v>2.2</v>
      </c>
      <c r="CL53" s="23" t="s">
        <v>218</v>
      </c>
      <c r="CM53" s="23" t="s">
        <v>218</v>
      </c>
      <c r="CN53" s="23">
        <v>2.33</v>
      </c>
      <c r="CO53" s="23">
        <v>2.33</v>
      </c>
      <c r="CP53" s="23">
        <v>1.9</v>
      </c>
      <c r="CQ53" s="23">
        <v>44.3</v>
      </c>
      <c r="CR53" s="23">
        <v>39</v>
      </c>
      <c r="CS53" s="23">
        <v>46</v>
      </c>
      <c r="CT53" s="23">
        <v>45</v>
      </c>
      <c r="CU53" s="23">
        <v>44</v>
      </c>
      <c r="CV53" s="23">
        <v>48.3</v>
      </c>
      <c r="CW53" s="23">
        <v>47.3</v>
      </c>
      <c r="CX53" s="23">
        <v>40</v>
      </c>
      <c r="CY53" s="23">
        <v>34.3</v>
      </c>
      <c r="CZ53" s="23">
        <v>44</v>
      </c>
      <c r="DA53" s="23">
        <v>60.7</v>
      </c>
      <c r="DB53" s="23">
        <v>34.7</v>
      </c>
      <c r="DC53" s="23" t="s">
        <v>219</v>
      </c>
      <c r="DD53" s="23" t="s">
        <v>219</v>
      </c>
      <c r="DE53" s="23">
        <v>44</v>
      </c>
      <c r="DF53" s="23">
        <v>44</v>
      </c>
      <c r="DG53" s="23">
        <v>14.91</v>
      </c>
      <c r="DH53" s="23">
        <v>16.32</v>
      </c>
      <c r="DI53" s="23">
        <v>16.9</v>
      </c>
      <c r="DJ53" s="23">
        <v>17.81</v>
      </c>
      <c r="DK53" s="23">
        <v>18.92</v>
      </c>
      <c r="DL53" s="23">
        <v>19.36</v>
      </c>
      <c r="DM53" s="23">
        <v>20.18</v>
      </c>
      <c r="DN53" s="23">
        <v>21.21</v>
      </c>
      <c r="DO53" s="23">
        <v>23.01</v>
      </c>
      <c r="DP53" s="23">
        <v>28.12</v>
      </c>
      <c r="DQ53" s="23">
        <v>0.1</v>
      </c>
      <c r="DR53" s="23">
        <v>0.8</v>
      </c>
      <c r="DS53" s="23">
        <v>1.5</v>
      </c>
      <c r="DT53" s="23">
        <v>2.3</v>
      </c>
      <c r="DU53" s="23">
        <v>3.3</v>
      </c>
      <c r="DV53" s="23">
        <v>3.9</v>
      </c>
      <c r="DW53" s="23">
        <v>4.6</v>
      </c>
      <c r="DX53" s="23">
        <v>5.3</v>
      </c>
      <c r="DY53" s="23">
        <v>5.9</v>
      </c>
      <c r="DZ53" s="23">
        <v>7</v>
      </c>
      <c r="EA53" s="23">
        <v>7.3</v>
      </c>
      <c r="EB53" s="23">
        <v>7.3</v>
      </c>
      <c r="EC53" s="23">
        <v>6.9</v>
      </c>
      <c r="ED53" s="23">
        <v>6.9</v>
      </c>
      <c r="EE53" s="23">
        <v>6.3</v>
      </c>
      <c r="EF53" s="23">
        <v>5.8</v>
      </c>
      <c r="EG53" s="23">
        <v>5.3</v>
      </c>
      <c r="EH53" s="23">
        <v>4.8</v>
      </c>
      <c r="EI53" s="23">
        <v>4.8</v>
      </c>
      <c r="EJ53" s="23">
        <v>3.8</v>
      </c>
      <c r="EK53" s="23">
        <v>1.55</v>
      </c>
      <c r="EL53" s="23">
        <v>1.67</v>
      </c>
      <c r="EM53" s="23">
        <v>1.95</v>
      </c>
      <c r="EN53" s="23">
        <v>2.04</v>
      </c>
      <c r="EO53" s="23">
        <v>2.41</v>
      </c>
      <c r="EP53" s="23">
        <v>2.49</v>
      </c>
      <c r="EQ53" s="23">
        <v>2.51</v>
      </c>
      <c r="ER53" s="23">
        <v>2.8</v>
      </c>
      <c r="ES53" s="23">
        <v>4.02</v>
      </c>
      <c r="ET53" s="23">
        <v>4.45</v>
      </c>
      <c r="EU53" s="23">
        <v>0</v>
      </c>
      <c r="EV53" s="23">
        <v>2</v>
      </c>
      <c r="EW53" s="23">
        <v>2</v>
      </c>
      <c r="EX53" s="23">
        <v>3</v>
      </c>
      <c r="EY53" s="23">
        <v>3</v>
      </c>
      <c r="EZ53" s="23">
        <v>4</v>
      </c>
      <c r="FA53" s="23">
        <v>4</v>
      </c>
      <c r="FB53" s="23">
        <v>5</v>
      </c>
      <c r="FC53" s="23">
        <v>7</v>
      </c>
      <c r="FD53" s="23">
        <v>8</v>
      </c>
      <c r="FE53" s="23">
        <v>1</v>
      </c>
      <c r="FF53" s="23">
        <v>24</v>
      </c>
      <c r="FG53" s="23">
        <v>37</v>
      </c>
      <c r="FH53" s="23">
        <v>46</v>
      </c>
      <c r="FI53" s="23">
        <v>50</v>
      </c>
      <c r="FJ53" s="23">
        <v>80</v>
      </c>
      <c r="FK53" s="23">
        <v>105</v>
      </c>
      <c r="FL53" s="23">
        <v>151</v>
      </c>
      <c r="FM53" s="23">
        <v>199</v>
      </c>
      <c r="FN53" s="23">
        <v>244</v>
      </c>
      <c r="FO53" s="23">
        <v>0</v>
      </c>
      <c r="FP53" s="23">
        <v>1</v>
      </c>
      <c r="FQ53" s="23">
        <v>1</v>
      </c>
      <c r="FR53" s="23">
        <v>0</v>
      </c>
      <c r="FS53" s="23">
        <v>0</v>
      </c>
      <c r="FT53" s="23">
        <v>1</v>
      </c>
      <c r="FU53" s="23">
        <v>0</v>
      </c>
      <c r="FV53" s="23">
        <v>1</v>
      </c>
      <c r="FW53" s="23">
        <v>1</v>
      </c>
      <c r="FX53" s="23">
        <v>1</v>
      </c>
      <c r="FY53" s="23">
        <v>1</v>
      </c>
      <c r="FZ53" s="23">
        <v>1</v>
      </c>
      <c r="GA53" s="23">
        <v>1</v>
      </c>
      <c r="GB53" s="23">
        <v>1</v>
      </c>
      <c r="GC53" s="23">
        <v>1</v>
      </c>
      <c r="GD53" s="23">
        <v>1</v>
      </c>
      <c r="GE53" s="23">
        <v>1</v>
      </c>
      <c r="GF53" s="23">
        <v>1</v>
      </c>
      <c r="GG53" s="23">
        <v>1</v>
      </c>
      <c r="GH53" s="23">
        <v>1</v>
      </c>
      <c r="GI53" s="23">
        <v>0</v>
      </c>
      <c r="GJ53" s="23">
        <v>0</v>
      </c>
      <c r="GK53" s="23">
        <v>0</v>
      </c>
      <c r="GL53" s="23">
        <v>0</v>
      </c>
      <c r="GM53" s="23">
        <v>1</v>
      </c>
      <c r="GN53" s="23">
        <v>1</v>
      </c>
      <c r="GO53" s="23">
        <v>1</v>
      </c>
      <c r="GP53" s="23">
        <v>2</v>
      </c>
      <c r="GQ53" s="23">
        <v>2</v>
      </c>
      <c r="GR53" s="23">
        <v>3</v>
      </c>
      <c r="GS53" s="23" t="s">
        <v>405</v>
      </c>
      <c r="GT53" s="23" t="s">
        <v>406</v>
      </c>
      <c r="GU53" s="23" t="s">
        <v>407</v>
      </c>
      <c r="GV53" s="23" t="s">
        <v>408</v>
      </c>
      <c r="GW53" s="23" t="s">
        <v>409</v>
      </c>
      <c r="GX53" s="23" t="s">
        <v>218</v>
      </c>
    </row>
    <row r="54" spans="1:206" s="38" customFormat="1" ht="12.75">
      <c r="A54" s="38">
        <v>54196</v>
      </c>
      <c r="B54" s="38" t="s">
        <v>226</v>
      </c>
      <c r="C54" s="38" t="s">
        <v>207</v>
      </c>
      <c r="D54" s="38">
        <v>2</v>
      </c>
      <c r="E54" s="38">
        <v>2</v>
      </c>
      <c r="F54" s="38">
        <v>57216597</v>
      </c>
      <c r="G54" s="38">
        <v>0</v>
      </c>
      <c r="H54" s="38" t="s">
        <v>208</v>
      </c>
      <c r="I54" s="38">
        <v>20041214</v>
      </c>
      <c r="J54" s="38" t="s">
        <v>235</v>
      </c>
      <c r="K54" s="38" t="s">
        <v>210</v>
      </c>
      <c r="L54" s="38" t="s">
        <v>211</v>
      </c>
      <c r="M54" s="38">
        <v>350</v>
      </c>
      <c r="N54" s="38">
        <v>2.83</v>
      </c>
      <c r="O54" s="38">
        <v>58.1</v>
      </c>
      <c r="P54" s="38">
        <v>139.1</v>
      </c>
      <c r="Q54" s="38">
        <v>3.9</v>
      </c>
      <c r="R54" s="38" t="s">
        <v>212</v>
      </c>
      <c r="S54" s="38" t="s">
        <v>212</v>
      </c>
      <c r="T54" s="38">
        <v>1600</v>
      </c>
      <c r="U54" s="38">
        <v>20</v>
      </c>
      <c r="V54" s="38">
        <v>99</v>
      </c>
      <c r="W54" s="38">
        <v>40</v>
      </c>
      <c r="X54" s="38" t="s">
        <v>213</v>
      </c>
      <c r="Y54" s="38">
        <v>28.2</v>
      </c>
      <c r="Z54" s="38">
        <v>67.9</v>
      </c>
      <c r="AA54" s="38">
        <v>98.23</v>
      </c>
      <c r="AB54" s="38">
        <v>107</v>
      </c>
      <c r="AC54" s="38" t="s">
        <v>213</v>
      </c>
      <c r="AD54" s="38">
        <v>1484</v>
      </c>
      <c r="AE54" s="38">
        <v>17</v>
      </c>
      <c r="AF54" s="38">
        <v>98.8</v>
      </c>
      <c r="AG54" s="38">
        <v>40</v>
      </c>
      <c r="AH54" s="38" t="s">
        <v>213</v>
      </c>
      <c r="AI54" s="38">
        <v>30.8</v>
      </c>
      <c r="AJ54" s="38">
        <v>67.9</v>
      </c>
      <c r="AK54" s="38">
        <v>97.64</v>
      </c>
      <c r="AL54" s="38">
        <v>101.1</v>
      </c>
      <c r="AM54" s="38" t="s">
        <v>213</v>
      </c>
      <c r="AN54" s="38" t="s">
        <v>214</v>
      </c>
      <c r="AO54" s="38">
        <v>416</v>
      </c>
      <c r="AP54" s="38">
        <v>103</v>
      </c>
      <c r="AQ54" s="38">
        <v>0.5</v>
      </c>
      <c r="AR54" s="38">
        <v>-5.6</v>
      </c>
      <c r="AS54" s="38">
        <v>144.7</v>
      </c>
      <c r="AT54" s="38" t="s">
        <v>213</v>
      </c>
      <c r="AU54" s="38" t="s">
        <v>213</v>
      </c>
      <c r="AV54" s="38" t="s">
        <v>215</v>
      </c>
      <c r="AW54" s="38" t="s">
        <v>213</v>
      </c>
      <c r="AX54" s="38" t="s">
        <v>216</v>
      </c>
      <c r="AY54" s="38">
        <v>335</v>
      </c>
      <c r="AZ54" s="38">
        <v>63.7</v>
      </c>
      <c r="BA54" s="38">
        <v>0.4</v>
      </c>
      <c r="BB54" s="38">
        <v>-8.6</v>
      </c>
      <c r="BC54" s="38">
        <v>100.2</v>
      </c>
      <c r="BD54" s="38" t="s">
        <v>213</v>
      </c>
      <c r="BE54" s="38" t="s">
        <v>213</v>
      </c>
      <c r="BF54" s="38" t="s">
        <v>215</v>
      </c>
      <c r="BG54" s="38" t="s">
        <v>213</v>
      </c>
      <c r="BH54" s="38" t="s">
        <v>216</v>
      </c>
      <c r="BI54" s="38">
        <v>128.8</v>
      </c>
      <c r="BJ54" s="38">
        <v>149.7</v>
      </c>
      <c r="BK54" s="38">
        <v>149.6</v>
      </c>
      <c r="BL54" s="38">
        <v>69.7</v>
      </c>
      <c r="BM54" s="38">
        <v>124.7</v>
      </c>
      <c r="BN54" s="38">
        <v>95.7</v>
      </c>
      <c r="BO54" s="38">
        <v>114.7</v>
      </c>
      <c r="BP54" s="38">
        <v>120.1</v>
      </c>
      <c r="BQ54" s="38">
        <v>91.9</v>
      </c>
      <c r="BR54" s="38">
        <v>122.7</v>
      </c>
      <c r="BS54" s="38">
        <v>141.9</v>
      </c>
      <c r="BT54" s="38">
        <v>97.7</v>
      </c>
      <c r="BU54" s="38" t="s">
        <v>217</v>
      </c>
      <c r="BV54" s="38" t="s">
        <v>217</v>
      </c>
      <c r="BW54" s="38">
        <v>117.3</v>
      </c>
      <c r="BX54" s="38">
        <v>117.3</v>
      </c>
      <c r="BY54" s="38">
        <v>139.1</v>
      </c>
      <c r="BZ54" s="38">
        <v>4.5</v>
      </c>
      <c r="CA54" s="38">
        <v>1.7</v>
      </c>
      <c r="CB54" s="38">
        <v>4.5</v>
      </c>
      <c r="CC54" s="38">
        <v>3</v>
      </c>
      <c r="CD54" s="38">
        <v>3.3</v>
      </c>
      <c r="CE54" s="38">
        <v>3</v>
      </c>
      <c r="CF54" s="38">
        <v>3.6</v>
      </c>
      <c r="CG54" s="38">
        <v>3</v>
      </c>
      <c r="CH54" s="38">
        <v>3</v>
      </c>
      <c r="CI54" s="38">
        <v>2.3</v>
      </c>
      <c r="CJ54" s="38">
        <v>2.7</v>
      </c>
      <c r="CK54" s="38">
        <v>2.2</v>
      </c>
      <c r="CL54" s="38" t="s">
        <v>218</v>
      </c>
      <c r="CM54" s="38" t="s">
        <v>218</v>
      </c>
      <c r="CN54" s="38">
        <v>3.07</v>
      </c>
      <c r="CO54" s="38">
        <v>3.07</v>
      </c>
      <c r="CP54" s="38">
        <v>3.9</v>
      </c>
      <c r="CQ54" s="38" t="s">
        <v>213</v>
      </c>
      <c r="CR54" s="38" t="s">
        <v>213</v>
      </c>
      <c r="CS54" s="38" t="s">
        <v>213</v>
      </c>
      <c r="CT54" s="38" t="s">
        <v>213</v>
      </c>
      <c r="CU54" s="38" t="s">
        <v>213</v>
      </c>
      <c r="CV54" s="38" t="s">
        <v>213</v>
      </c>
      <c r="CW54" s="38" t="s">
        <v>213</v>
      </c>
      <c r="CX54" s="38" t="s">
        <v>213</v>
      </c>
      <c r="CY54" s="38" t="s">
        <v>213</v>
      </c>
      <c r="CZ54" s="38" t="s">
        <v>213</v>
      </c>
      <c r="DA54" s="38" t="s">
        <v>213</v>
      </c>
      <c r="DB54" s="38" t="s">
        <v>213</v>
      </c>
      <c r="DC54" s="38" t="s">
        <v>219</v>
      </c>
      <c r="DD54" s="38" t="s">
        <v>219</v>
      </c>
      <c r="DE54" s="38" t="s">
        <v>213</v>
      </c>
      <c r="DF54" s="38">
        <v>58.1</v>
      </c>
      <c r="DG54" s="38">
        <v>16.24</v>
      </c>
      <c r="DH54" s="38">
        <v>16.24</v>
      </c>
      <c r="DI54" s="38">
        <v>17.15</v>
      </c>
      <c r="DJ54" s="38">
        <v>17.8</v>
      </c>
      <c r="DK54" s="38">
        <v>18.24</v>
      </c>
      <c r="DL54" s="38">
        <v>18.3</v>
      </c>
      <c r="DM54" s="38">
        <v>18.26</v>
      </c>
      <c r="DN54" s="38">
        <v>18.44</v>
      </c>
      <c r="DO54" s="38">
        <v>18.36</v>
      </c>
      <c r="DP54" s="38">
        <v>18.58</v>
      </c>
      <c r="DQ54" s="38">
        <v>0</v>
      </c>
      <c r="DR54" s="38">
        <v>0.2</v>
      </c>
      <c r="DS54" s="38">
        <v>1.6</v>
      </c>
      <c r="DT54" s="38">
        <v>2.6</v>
      </c>
      <c r="DU54" s="38">
        <v>3.3</v>
      </c>
      <c r="DV54" s="38">
        <v>3.5</v>
      </c>
      <c r="DW54" s="38">
        <v>3.8</v>
      </c>
      <c r="DX54" s="38">
        <v>4.1</v>
      </c>
      <c r="DY54" s="38">
        <v>4.4</v>
      </c>
      <c r="DZ54" s="38">
        <v>4.8</v>
      </c>
      <c r="EA54" s="38">
        <v>8.9</v>
      </c>
      <c r="EB54" s="38">
        <v>9</v>
      </c>
      <c r="EC54" s="38">
        <v>9</v>
      </c>
      <c r="ED54" s="38">
        <v>8.1</v>
      </c>
      <c r="EE54" s="38">
        <v>7.4</v>
      </c>
      <c r="EF54" s="38">
        <v>6.8</v>
      </c>
      <c r="EG54" s="38">
        <v>5.7</v>
      </c>
      <c r="EH54" s="38">
        <v>5.2</v>
      </c>
      <c r="EI54" s="38">
        <v>4.7</v>
      </c>
      <c r="EJ54" s="38">
        <v>4.2</v>
      </c>
      <c r="EK54" s="38">
        <v>1.71</v>
      </c>
      <c r="EL54" s="38">
        <v>1.85</v>
      </c>
      <c r="EM54" s="38">
        <v>2.21</v>
      </c>
      <c r="EN54" s="38">
        <v>2.42</v>
      </c>
      <c r="EO54" s="38">
        <v>2.4</v>
      </c>
      <c r="EP54" s="38">
        <v>2.45</v>
      </c>
      <c r="EQ54" s="38">
        <v>2.62</v>
      </c>
      <c r="ER54" s="38">
        <v>2.57</v>
      </c>
      <c r="ES54" s="38">
        <v>2.58</v>
      </c>
      <c r="ET54" s="38">
        <v>2.68</v>
      </c>
      <c r="EU54" s="38">
        <v>0</v>
      </c>
      <c r="EV54" s="38">
        <v>1</v>
      </c>
      <c r="EW54" s="38">
        <v>2</v>
      </c>
      <c r="EX54" s="38">
        <v>2</v>
      </c>
      <c r="EY54" s="38">
        <v>2</v>
      </c>
      <c r="EZ54" s="38">
        <v>3</v>
      </c>
      <c r="FA54" s="38">
        <v>4</v>
      </c>
      <c r="FB54" s="38">
        <v>5</v>
      </c>
      <c r="FC54" s="38">
        <v>5</v>
      </c>
      <c r="FD54" s="38">
        <v>6</v>
      </c>
      <c r="FE54" s="38">
        <v>1</v>
      </c>
      <c r="FF54" s="38">
        <v>6</v>
      </c>
      <c r="FG54" s="38">
        <v>37</v>
      </c>
      <c r="FH54" s="38">
        <v>55</v>
      </c>
      <c r="FI54" s="38">
        <v>66</v>
      </c>
      <c r="FJ54" s="38">
        <v>108</v>
      </c>
      <c r="FK54" s="38">
        <v>141</v>
      </c>
      <c r="FL54" s="38">
        <v>181</v>
      </c>
      <c r="FM54" s="38">
        <v>231</v>
      </c>
      <c r="FN54" s="38">
        <v>293</v>
      </c>
      <c r="FO54" s="38">
        <v>0</v>
      </c>
      <c r="FP54" s="38">
        <v>0</v>
      </c>
      <c r="FQ54" s="38">
        <v>0</v>
      </c>
      <c r="FR54" s="38">
        <v>0</v>
      </c>
      <c r="FS54" s="38">
        <v>0</v>
      </c>
      <c r="FT54" s="38">
        <v>1</v>
      </c>
      <c r="FU54" s="38">
        <v>1</v>
      </c>
      <c r="FV54" s="38">
        <v>1</v>
      </c>
      <c r="FW54" s="38">
        <v>1</v>
      </c>
      <c r="FX54" s="38">
        <v>0</v>
      </c>
      <c r="FY54" s="38">
        <v>1</v>
      </c>
      <c r="FZ54" s="38">
        <v>1</v>
      </c>
      <c r="GA54" s="38">
        <v>1</v>
      </c>
      <c r="GB54" s="38">
        <v>1</v>
      </c>
      <c r="GC54" s="38">
        <v>1</v>
      </c>
      <c r="GD54" s="38">
        <v>1</v>
      </c>
      <c r="GE54" s="38">
        <v>1</v>
      </c>
      <c r="GF54" s="38">
        <v>2</v>
      </c>
      <c r="GG54" s="38">
        <v>2</v>
      </c>
      <c r="GH54" s="38">
        <v>2</v>
      </c>
      <c r="GI54" s="38">
        <v>0</v>
      </c>
      <c r="GJ54" s="38">
        <v>0</v>
      </c>
      <c r="GK54" s="38">
        <v>1</v>
      </c>
      <c r="GL54" s="38">
        <v>1</v>
      </c>
      <c r="GM54" s="38">
        <v>1</v>
      </c>
      <c r="GN54" s="38">
        <v>2</v>
      </c>
      <c r="GO54" s="38">
        <v>3</v>
      </c>
      <c r="GP54" s="38">
        <v>5</v>
      </c>
      <c r="GQ54" s="38">
        <v>5</v>
      </c>
      <c r="GR54" s="38">
        <v>6</v>
      </c>
      <c r="GS54" s="38" t="s">
        <v>236</v>
      </c>
      <c r="GT54" s="38" t="s">
        <v>237</v>
      </c>
      <c r="GU54" s="38" t="s">
        <v>223</v>
      </c>
      <c r="GV54" s="38" t="s">
        <v>231</v>
      </c>
      <c r="GW54" s="38" t="s">
        <v>218</v>
      </c>
      <c r="GX54" s="38" t="s">
        <v>218</v>
      </c>
    </row>
    <row r="55" spans="1:206" s="38" customFormat="1" ht="12.75">
      <c r="A55" s="38">
        <v>54508</v>
      </c>
      <c r="B55" s="38" t="s">
        <v>226</v>
      </c>
      <c r="C55" s="38" t="s">
        <v>207</v>
      </c>
      <c r="D55" s="38">
        <v>2</v>
      </c>
      <c r="E55" s="38">
        <v>5</v>
      </c>
      <c r="F55" s="38">
        <v>57216597</v>
      </c>
      <c r="G55" s="38">
        <v>700</v>
      </c>
      <c r="H55" s="38" t="s">
        <v>208</v>
      </c>
      <c r="I55" s="38">
        <v>20050206</v>
      </c>
      <c r="J55" s="38" t="s">
        <v>245</v>
      </c>
      <c r="K55" s="38" t="s">
        <v>210</v>
      </c>
      <c r="L55" s="38" t="s">
        <v>211</v>
      </c>
      <c r="M55" s="38">
        <v>350</v>
      </c>
      <c r="N55" s="38">
        <v>3.19</v>
      </c>
      <c r="O55" s="38">
        <v>47.7</v>
      </c>
      <c r="P55" s="38">
        <v>135.2</v>
      </c>
      <c r="Q55" s="38">
        <v>2.8</v>
      </c>
      <c r="R55" s="38" t="s">
        <v>212</v>
      </c>
      <c r="S55" s="38" t="s">
        <v>212</v>
      </c>
      <c r="T55" s="38">
        <v>1600</v>
      </c>
      <c r="U55" s="38">
        <v>20</v>
      </c>
      <c r="V55" s="38">
        <v>99</v>
      </c>
      <c r="W55" s="38">
        <v>40</v>
      </c>
      <c r="X55" s="38" t="s">
        <v>213</v>
      </c>
      <c r="Y55" s="38">
        <v>30</v>
      </c>
      <c r="Z55" s="38">
        <v>68.1</v>
      </c>
      <c r="AA55" s="38">
        <v>97.73</v>
      </c>
      <c r="AB55" s="38">
        <v>107</v>
      </c>
      <c r="AC55" s="38" t="s">
        <v>213</v>
      </c>
      <c r="AD55" s="38">
        <v>2611</v>
      </c>
      <c r="AE55" s="38">
        <v>12.9</v>
      </c>
      <c r="AF55" s="38">
        <v>98.1</v>
      </c>
      <c r="AG55" s="38">
        <v>40</v>
      </c>
      <c r="AH55" s="38" t="s">
        <v>213</v>
      </c>
      <c r="AI55" s="38">
        <v>27.9</v>
      </c>
      <c r="AJ55" s="38">
        <v>68</v>
      </c>
      <c r="AK55" s="38">
        <v>95.61</v>
      </c>
      <c r="AL55" s="38">
        <v>103.9</v>
      </c>
      <c r="AM55" s="38" t="s">
        <v>213</v>
      </c>
      <c r="AN55" s="38" t="s">
        <v>214</v>
      </c>
      <c r="AO55" s="38">
        <v>444</v>
      </c>
      <c r="AP55" s="38">
        <v>87.4</v>
      </c>
      <c r="AQ55" s="38">
        <v>0.5</v>
      </c>
      <c r="AR55" s="38">
        <v>-7.1</v>
      </c>
      <c r="AS55" s="38">
        <v>112.8</v>
      </c>
      <c r="AT55" s="38" t="s">
        <v>213</v>
      </c>
      <c r="AU55" s="38" t="s">
        <v>213</v>
      </c>
      <c r="AV55" s="38" t="s">
        <v>215</v>
      </c>
      <c r="AW55" s="38" t="s">
        <v>213</v>
      </c>
      <c r="AX55" s="38" t="s">
        <v>216</v>
      </c>
      <c r="AY55" s="38">
        <v>754</v>
      </c>
      <c r="AZ55" s="38">
        <v>205.7</v>
      </c>
      <c r="BA55" s="38">
        <v>0.7</v>
      </c>
      <c r="BB55" s="38">
        <v>-6.7</v>
      </c>
      <c r="BC55" s="38">
        <v>280</v>
      </c>
      <c r="BD55" s="38" t="s">
        <v>213</v>
      </c>
      <c r="BE55" s="38" t="s">
        <v>213</v>
      </c>
      <c r="BF55" s="38" t="s">
        <v>215</v>
      </c>
      <c r="BG55" s="38" t="s">
        <v>213</v>
      </c>
      <c r="BH55" s="38" t="s">
        <v>216</v>
      </c>
      <c r="BI55" s="38">
        <v>84.3</v>
      </c>
      <c r="BJ55" s="38">
        <v>160.5</v>
      </c>
      <c r="BK55" s="38">
        <v>157.4</v>
      </c>
      <c r="BL55" s="38">
        <v>81.5</v>
      </c>
      <c r="BM55" s="38">
        <v>127.6</v>
      </c>
      <c r="BN55" s="38">
        <v>114.3</v>
      </c>
      <c r="BO55" s="38">
        <v>139</v>
      </c>
      <c r="BP55" s="38">
        <v>138.1</v>
      </c>
      <c r="BQ55" s="38">
        <v>120.8</v>
      </c>
      <c r="BR55" s="38">
        <v>105.5</v>
      </c>
      <c r="BS55" s="38">
        <v>132.7</v>
      </c>
      <c r="BT55" s="38">
        <v>125.1</v>
      </c>
      <c r="BU55" s="38" t="s">
        <v>217</v>
      </c>
      <c r="BV55" s="38" t="s">
        <v>217</v>
      </c>
      <c r="BW55" s="38">
        <v>123.9</v>
      </c>
      <c r="BX55" s="38">
        <v>123.9</v>
      </c>
      <c r="BY55" s="38">
        <v>135.2</v>
      </c>
      <c r="BZ55" s="38">
        <v>1.9</v>
      </c>
      <c r="CA55" s="38">
        <v>2.7</v>
      </c>
      <c r="CB55" s="38">
        <v>2.3</v>
      </c>
      <c r="CC55" s="38">
        <v>2.9</v>
      </c>
      <c r="CD55" s="38">
        <v>2.5</v>
      </c>
      <c r="CE55" s="38">
        <v>2.5</v>
      </c>
      <c r="CF55" s="38">
        <v>2.2</v>
      </c>
      <c r="CG55" s="38">
        <v>2.5</v>
      </c>
      <c r="CH55" s="38">
        <v>1.8</v>
      </c>
      <c r="CI55" s="38">
        <v>2.6</v>
      </c>
      <c r="CJ55" s="38">
        <v>2</v>
      </c>
      <c r="CK55" s="38">
        <v>2.7</v>
      </c>
      <c r="CL55" s="38" t="s">
        <v>218</v>
      </c>
      <c r="CM55" s="38" t="s">
        <v>218</v>
      </c>
      <c r="CN55" s="38">
        <v>2.38</v>
      </c>
      <c r="CO55" s="38">
        <v>2.38</v>
      </c>
      <c r="CP55" s="38">
        <v>2.8</v>
      </c>
      <c r="CQ55" s="38" t="s">
        <v>213</v>
      </c>
      <c r="CR55" s="38" t="s">
        <v>213</v>
      </c>
      <c r="CS55" s="38" t="s">
        <v>213</v>
      </c>
      <c r="CT55" s="38" t="s">
        <v>213</v>
      </c>
      <c r="CU55" s="38" t="s">
        <v>213</v>
      </c>
      <c r="CV55" s="38" t="s">
        <v>213</v>
      </c>
      <c r="CW55" s="38" t="s">
        <v>213</v>
      </c>
      <c r="CX55" s="38" t="s">
        <v>213</v>
      </c>
      <c r="CY55" s="38" t="s">
        <v>213</v>
      </c>
      <c r="CZ55" s="38" t="s">
        <v>213</v>
      </c>
      <c r="DA55" s="38" t="s">
        <v>213</v>
      </c>
      <c r="DB55" s="38" t="s">
        <v>213</v>
      </c>
      <c r="DC55" s="38" t="s">
        <v>219</v>
      </c>
      <c r="DD55" s="38" t="s">
        <v>219</v>
      </c>
      <c r="DE55" s="38" t="s">
        <v>213</v>
      </c>
      <c r="DF55" s="38">
        <v>47.7</v>
      </c>
      <c r="DG55" s="38">
        <v>16.19</v>
      </c>
      <c r="DH55" s="38">
        <v>17.02</v>
      </c>
      <c r="DI55" s="38">
        <v>17.7</v>
      </c>
      <c r="DJ55" s="38">
        <v>18.5</v>
      </c>
      <c r="DK55" s="38">
        <v>19.26</v>
      </c>
      <c r="DL55" s="38">
        <v>19.2</v>
      </c>
      <c r="DM55" s="38">
        <v>19.59</v>
      </c>
      <c r="DN55" s="38">
        <v>19.76</v>
      </c>
      <c r="DO55" s="38">
        <v>20.42</v>
      </c>
      <c r="DP55" s="38">
        <v>21.96</v>
      </c>
      <c r="DQ55" s="38">
        <v>0.1</v>
      </c>
      <c r="DR55" s="38">
        <v>1.1</v>
      </c>
      <c r="DS55" s="38">
        <v>2</v>
      </c>
      <c r="DT55" s="38">
        <v>2.7</v>
      </c>
      <c r="DU55" s="38">
        <v>3.4</v>
      </c>
      <c r="DV55" s="38">
        <v>3.7</v>
      </c>
      <c r="DW55" s="38">
        <v>4.2</v>
      </c>
      <c r="DX55" s="38">
        <v>4.4</v>
      </c>
      <c r="DY55" s="38">
        <v>4.9</v>
      </c>
      <c r="DZ55" s="38">
        <v>5.4</v>
      </c>
      <c r="EA55" s="38">
        <v>10.6</v>
      </c>
      <c r="EB55" s="38">
        <v>9.6</v>
      </c>
      <c r="EC55" s="38">
        <v>8.8</v>
      </c>
      <c r="ED55" s="38">
        <v>8</v>
      </c>
      <c r="EE55" s="38">
        <v>7.5</v>
      </c>
      <c r="EF55" s="38">
        <v>6.8</v>
      </c>
      <c r="EG55" s="38">
        <v>6.1</v>
      </c>
      <c r="EH55" s="38">
        <v>5.4</v>
      </c>
      <c r="EI55" s="38">
        <v>5</v>
      </c>
      <c r="EJ55" s="38">
        <v>4.7</v>
      </c>
      <c r="EK55" s="38">
        <v>2.07</v>
      </c>
      <c r="EL55" s="38">
        <v>2.13</v>
      </c>
      <c r="EM55" s="38">
        <v>2.38</v>
      </c>
      <c r="EN55" s="38">
        <v>2.37</v>
      </c>
      <c r="EO55" s="38">
        <v>2.41</v>
      </c>
      <c r="EP55" s="38">
        <v>2.31</v>
      </c>
      <c r="EQ55" s="38">
        <v>2.6</v>
      </c>
      <c r="ER55" s="38">
        <v>2.67</v>
      </c>
      <c r="ES55" s="38">
        <v>2.71</v>
      </c>
      <c r="ET55" s="38">
        <v>2.92</v>
      </c>
      <c r="EU55" s="38">
        <v>0</v>
      </c>
      <c r="EV55" s="38">
        <v>2</v>
      </c>
      <c r="EW55" s="38">
        <v>3</v>
      </c>
      <c r="EX55" s="38">
        <v>3</v>
      </c>
      <c r="EY55" s="38">
        <v>3</v>
      </c>
      <c r="EZ55" s="38">
        <v>3</v>
      </c>
      <c r="FA55" s="38">
        <v>4</v>
      </c>
      <c r="FB55" s="38">
        <v>4</v>
      </c>
      <c r="FC55" s="38">
        <v>4</v>
      </c>
      <c r="FD55" s="38">
        <v>5</v>
      </c>
      <c r="FE55" s="38">
        <v>1</v>
      </c>
      <c r="FF55" s="38">
        <v>33</v>
      </c>
      <c r="FG55" s="38">
        <v>54</v>
      </c>
      <c r="FH55" s="38">
        <v>60</v>
      </c>
      <c r="FI55" s="38">
        <v>78</v>
      </c>
      <c r="FJ55" s="38">
        <v>120</v>
      </c>
      <c r="FK55" s="38">
        <v>153</v>
      </c>
      <c r="FL55" s="38">
        <v>192</v>
      </c>
      <c r="FM55" s="38">
        <v>221</v>
      </c>
      <c r="FN55" s="38">
        <v>279</v>
      </c>
      <c r="FO55" s="38">
        <v>0</v>
      </c>
      <c r="FP55" s="38">
        <v>0</v>
      </c>
      <c r="FQ55" s="38">
        <v>0</v>
      </c>
      <c r="FR55" s="38">
        <v>0</v>
      </c>
      <c r="FS55" s="38">
        <v>0</v>
      </c>
      <c r="FT55" s="38">
        <v>0</v>
      </c>
      <c r="FU55" s="38">
        <v>0</v>
      </c>
      <c r="FV55" s="38">
        <v>1</v>
      </c>
      <c r="FW55" s="38">
        <v>0</v>
      </c>
      <c r="FX55" s="38">
        <v>0</v>
      </c>
      <c r="FY55" s="38">
        <v>1</v>
      </c>
      <c r="FZ55" s="38">
        <v>1</v>
      </c>
      <c r="GA55" s="38">
        <v>1</v>
      </c>
      <c r="GB55" s="38">
        <v>1</v>
      </c>
      <c r="GC55" s="38">
        <v>1</v>
      </c>
      <c r="GD55" s="38">
        <v>1</v>
      </c>
      <c r="GE55" s="38">
        <v>1</v>
      </c>
      <c r="GF55" s="38">
        <v>1</v>
      </c>
      <c r="GG55" s="38">
        <v>2</v>
      </c>
      <c r="GH55" s="38">
        <v>2</v>
      </c>
      <c r="GI55" s="38">
        <v>0</v>
      </c>
      <c r="GJ55" s="38">
        <v>0</v>
      </c>
      <c r="GK55" s="38">
        <v>1</v>
      </c>
      <c r="GL55" s="38">
        <v>1</v>
      </c>
      <c r="GM55" s="38">
        <v>1</v>
      </c>
      <c r="GN55" s="38">
        <v>2</v>
      </c>
      <c r="GO55" s="38">
        <v>2</v>
      </c>
      <c r="GP55" s="38">
        <v>3</v>
      </c>
      <c r="GQ55" s="38">
        <v>4</v>
      </c>
      <c r="GR55" s="38">
        <v>4</v>
      </c>
      <c r="GS55" s="38" t="s">
        <v>246</v>
      </c>
      <c r="GT55" s="38" t="s">
        <v>247</v>
      </c>
      <c r="GU55" s="38" t="s">
        <v>223</v>
      </c>
      <c r="GV55" s="38" t="s">
        <v>224</v>
      </c>
      <c r="GW55" s="38" t="s">
        <v>225</v>
      </c>
      <c r="GX55" s="38" t="s">
        <v>218</v>
      </c>
    </row>
    <row r="56" spans="1:206" s="38" customFormat="1" ht="12.75">
      <c r="A56" s="38">
        <v>55462</v>
      </c>
      <c r="B56" s="38" t="s">
        <v>226</v>
      </c>
      <c r="C56" s="38" t="s">
        <v>232</v>
      </c>
      <c r="D56" s="38">
        <v>2</v>
      </c>
      <c r="E56" s="38">
        <v>6</v>
      </c>
      <c r="F56" s="38">
        <v>57216597</v>
      </c>
      <c r="G56" s="38">
        <v>1050</v>
      </c>
      <c r="H56" s="38" t="s">
        <v>208</v>
      </c>
      <c r="I56" s="38">
        <v>20050416</v>
      </c>
      <c r="J56" s="38" t="s">
        <v>262</v>
      </c>
      <c r="K56" s="38" t="s">
        <v>210</v>
      </c>
      <c r="L56" s="38" t="s">
        <v>211</v>
      </c>
      <c r="M56" s="38">
        <v>350</v>
      </c>
      <c r="N56" s="38">
        <v>2.92</v>
      </c>
      <c r="O56" s="38">
        <v>138.3</v>
      </c>
      <c r="P56" s="38">
        <v>215.2</v>
      </c>
      <c r="Q56" s="38">
        <v>3.8</v>
      </c>
      <c r="R56" s="38" t="s">
        <v>212</v>
      </c>
      <c r="S56" s="38" t="s">
        <v>212</v>
      </c>
      <c r="T56" s="38">
        <v>1600</v>
      </c>
      <c r="U56" s="38">
        <v>20</v>
      </c>
      <c r="V56" s="38">
        <v>99</v>
      </c>
      <c r="W56" s="38">
        <v>40</v>
      </c>
      <c r="X56" s="38">
        <v>110</v>
      </c>
      <c r="Y56" s="38">
        <v>28.4</v>
      </c>
      <c r="Z56" s="38">
        <v>68.5</v>
      </c>
      <c r="AA56" s="38">
        <v>-1.49</v>
      </c>
      <c r="AB56" s="38">
        <v>7</v>
      </c>
      <c r="AC56" s="38" t="s">
        <v>213</v>
      </c>
      <c r="AD56" s="38">
        <v>2596</v>
      </c>
      <c r="AE56" s="38">
        <v>17.2</v>
      </c>
      <c r="AF56" s="38">
        <v>97.9</v>
      </c>
      <c r="AG56" s="38">
        <v>40</v>
      </c>
      <c r="AH56" s="38">
        <v>110.4</v>
      </c>
      <c r="AI56" s="38">
        <v>32.8</v>
      </c>
      <c r="AJ56" s="38">
        <v>68.6</v>
      </c>
      <c r="AK56" s="38">
        <v>-2.3</v>
      </c>
      <c r="AL56" s="38">
        <v>-4.6</v>
      </c>
      <c r="AM56" s="38" t="s">
        <v>213</v>
      </c>
      <c r="AN56" s="38" t="s">
        <v>214</v>
      </c>
      <c r="AO56" s="38">
        <v>441</v>
      </c>
      <c r="AP56" s="38">
        <v>98.2</v>
      </c>
      <c r="AQ56" s="38">
        <v>0.5</v>
      </c>
      <c r="AR56" s="38">
        <v>3.3</v>
      </c>
      <c r="AS56" s="38">
        <v>133</v>
      </c>
      <c r="AT56" s="38" t="s">
        <v>213</v>
      </c>
      <c r="AU56" s="38" t="s">
        <v>213</v>
      </c>
      <c r="AV56" s="38" t="s">
        <v>215</v>
      </c>
      <c r="AW56" s="38" t="s">
        <v>213</v>
      </c>
      <c r="AX56" s="38" t="s">
        <v>216</v>
      </c>
      <c r="AY56" s="38">
        <v>824</v>
      </c>
      <c r="AZ56" s="38">
        <v>218.6</v>
      </c>
      <c r="BA56" s="38">
        <v>1</v>
      </c>
      <c r="BB56" s="38">
        <v>1.2</v>
      </c>
      <c r="BC56" s="38">
        <v>270.3</v>
      </c>
      <c r="BD56" s="38" t="s">
        <v>213</v>
      </c>
      <c r="BE56" s="38" t="s">
        <v>213</v>
      </c>
      <c r="BF56" s="38" t="s">
        <v>215</v>
      </c>
      <c r="BG56" s="38" t="s">
        <v>213</v>
      </c>
      <c r="BH56" s="38" t="s">
        <v>216</v>
      </c>
      <c r="BI56" s="38">
        <v>241.5</v>
      </c>
      <c r="BJ56" s="38">
        <v>175.4</v>
      </c>
      <c r="BK56" s="38">
        <v>222.4</v>
      </c>
      <c r="BL56" s="38">
        <v>228.9</v>
      </c>
      <c r="BM56" s="38">
        <v>264.9</v>
      </c>
      <c r="BN56" s="38">
        <v>159.7</v>
      </c>
      <c r="BO56" s="38">
        <v>131</v>
      </c>
      <c r="BP56" s="38">
        <v>288.1</v>
      </c>
      <c r="BQ56" s="38">
        <v>157.7</v>
      </c>
      <c r="BR56" s="38">
        <v>101.4</v>
      </c>
      <c r="BS56" s="38">
        <v>150.6</v>
      </c>
      <c r="BT56" s="38">
        <v>199.7</v>
      </c>
      <c r="BU56" s="38" t="s">
        <v>217</v>
      </c>
      <c r="BV56" s="38" t="s">
        <v>217</v>
      </c>
      <c r="BW56" s="38">
        <v>193.4</v>
      </c>
      <c r="BX56" s="38">
        <v>193.4</v>
      </c>
      <c r="BY56" s="38">
        <v>215.2</v>
      </c>
      <c r="BZ56" s="38">
        <v>4.6</v>
      </c>
      <c r="CA56" s="38">
        <v>2.1</v>
      </c>
      <c r="CB56" s="38">
        <v>2</v>
      </c>
      <c r="CC56" s="38">
        <v>4.9</v>
      </c>
      <c r="CD56" s="38">
        <v>5.1</v>
      </c>
      <c r="CE56" s="38">
        <v>2.2</v>
      </c>
      <c r="CF56" s="38">
        <v>2.2</v>
      </c>
      <c r="CG56" s="38">
        <v>2.8</v>
      </c>
      <c r="CH56" s="38">
        <v>2.9</v>
      </c>
      <c r="CI56" s="38">
        <v>2.1</v>
      </c>
      <c r="CJ56" s="38">
        <v>2.3</v>
      </c>
      <c r="CK56" s="38">
        <v>3.6</v>
      </c>
      <c r="CL56" s="38" t="s">
        <v>218</v>
      </c>
      <c r="CM56" s="38" t="s">
        <v>218</v>
      </c>
      <c r="CN56" s="38">
        <v>3.07</v>
      </c>
      <c r="CO56" s="38">
        <v>3.07</v>
      </c>
      <c r="CP56" s="38">
        <v>3.8</v>
      </c>
      <c r="CQ56" s="38" t="s">
        <v>213</v>
      </c>
      <c r="CR56" s="38" t="s">
        <v>213</v>
      </c>
      <c r="CS56" s="38" t="s">
        <v>213</v>
      </c>
      <c r="CT56" s="38" t="s">
        <v>213</v>
      </c>
      <c r="CU56" s="38" t="s">
        <v>213</v>
      </c>
      <c r="CV56" s="38" t="s">
        <v>213</v>
      </c>
      <c r="CW56" s="38" t="s">
        <v>213</v>
      </c>
      <c r="CX56" s="38" t="s">
        <v>213</v>
      </c>
      <c r="CY56" s="38" t="s">
        <v>213</v>
      </c>
      <c r="CZ56" s="38" t="s">
        <v>213</v>
      </c>
      <c r="DA56" s="38" t="s">
        <v>213</v>
      </c>
      <c r="DB56" s="38" t="s">
        <v>213</v>
      </c>
      <c r="DC56" s="38" t="s">
        <v>219</v>
      </c>
      <c r="DD56" s="38" t="s">
        <v>219</v>
      </c>
      <c r="DE56" s="38" t="s">
        <v>213</v>
      </c>
      <c r="DF56" s="38">
        <v>138.3</v>
      </c>
      <c r="DG56" s="38">
        <v>14.64</v>
      </c>
      <c r="DH56" s="38">
        <v>14.56</v>
      </c>
      <c r="DI56" s="38">
        <v>14.81</v>
      </c>
      <c r="DJ56" s="38">
        <v>15.38</v>
      </c>
      <c r="DK56" s="38">
        <v>16.16</v>
      </c>
      <c r="DL56" s="38">
        <v>16.45</v>
      </c>
      <c r="DM56" s="38">
        <v>17.4</v>
      </c>
      <c r="DN56" s="38">
        <v>21.44</v>
      </c>
      <c r="DO56" s="38">
        <v>26.38</v>
      </c>
      <c r="DP56" s="38">
        <v>29.79</v>
      </c>
      <c r="DQ56" s="38">
        <v>0.2</v>
      </c>
      <c r="DR56" s="38">
        <v>1.2</v>
      </c>
      <c r="DS56" s="38">
        <v>1.9</v>
      </c>
      <c r="DT56" s="38">
        <v>2.6</v>
      </c>
      <c r="DU56" s="38">
        <v>3.1</v>
      </c>
      <c r="DV56" s="38">
        <v>3.3</v>
      </c>
      <c r="DW56" s="38">
        <v>3.6</v>
      </c>
      <c r="DX56" s="38">
        <v>4</v>
      </c>
      <c r="DY56" s="38">
        <v>4.4</v>
      </c>
      <c r="DZ56" s="38">
        <v>4.9</v>
      </c>
      <c r="EA56" s="38">
        <v>6.1</v>
      </c>
      <c r="EB56" s="38">
        <v>5.6</v>
      </c>
      <c r="EC56" s="38">
        <v>5.2</v>
      </c>
      <c r="ED56" s="38">
        <v>4.6</v>
      </c>
      <c r="EE56" s="38">
        <v>4</v>
      </c>
      <c r="EF56" s="38">
        <v>3.5</v>
      </c>
      <c r="EG56" s="38">
        <v>3</v>
      </c>
      <c r="EH56" s="38">
        <v>2.6</v>
      </c>
      <c r="EI56" s="38">
        <v>2.1</v>
      </c>
      <c r="EJ56" s="38">
        <v>2</v>
      </c>
      <c r="EK56" s="38">
        <v>2.1</v>
      </c>
      <c r="EL56" s="38">
        <v>2.13</v>
      </c>
      <c r="EM56" s="38">
        <v>2.43</v>
      </c>
      <c r="EN56" s="38">
        <v>2.44</v>
      </c>
      <c r="EO56" s="38">
        <v>2.45</v>
      </c>
      <c r="EP56" s="38">
        <v>2.69</v>
      </c>
      <c r="EQ56" s="38">
        <v>2.59</v>
      </c>
      <c r="ER56" s="38">
        <v>2.66</v>
      </c>
      <c r="ES56" s="38">
        <v>2.85</v>
      </c>
      <c r="ET56" s="38">
        <v>2.97</v>
      </c>
      <c r="EU56" s="38">
        <v>0</v>
      </c>
      <c r="EV56" s="38">
        <v>2</v>
      </c>
      <c r="EW56" s="38">
        <v>2</v>
      </c>
      <c r="EX56" s="38">
        <v>2</v>
      </c>
      <c r="EY56" s="38">
        <v>2</v>
      </c>
      <c r="EZ56" s="38">
        <v>2</v>
      </c>
      <c r="FA56" s="38">
        <v>3</v>
      </c>
      <c r="FB56" s="38">
        <v>3</v>
      </c>
      <c r="FC56" s="38">
        <v>4</v>
      </c>
      <c r="FD56" s="38">
        <v>4</v>
      </c>
      <c r="FE56" s="38">
        <v>1</v>
      </c>
      <c r="FF56" s="38">
        <v>30</v>
      </c>
      <c r="FG56" s="38">
        <v>46</v>
      </c>
      <c r="FH56" s="38">
        <v>53</v>
      </c>
      <c r="FI56" s="38">
        <v>54</v>
      </c>
      <c r="FJ56" s="38">
        <v>128</v>
      </c>
      <c r="FK56" s="38">
        <v>190</v>
      </c>
      <c r="FL56" s="38">
        <v>244</v>
      </c>
      <c r="FM56" s="38">
        <v>307</v>
      </c>
      <c r="FN56" s="38">
        <v>364</v>
      </c>
      <c r="FO56" s="38">
        <v>0</v>
      </c>
      <c r="FP56" s="38">
        <v>0</v>
      </c>
      <c r="FQ56" s="38">
        <v>0</v>
      </c>
      <c r="FR56" s="38">
        <v>1</v>
      </c>
      <c r="FS56" s="38">
        <v>0</v>
      </c>
      <c r="FT56" s="38">
        <v>0</v>
      </c>
      <c r="FU56" s="38">
        <v>1</v>
      </c>
      <c r="FV56" s="38">
        <v>0</v>
      </c>
      <c r="FW56" s="38">
        <v>1</v>
      </c>
      <c r="FX56" s="38">
        <v>2</v>
      </c>
      <c r="FY56" s="38">
        <v>1</v>
      </c>
      <c r="FZ56" s="38">
        <v>1</v>
      </c>
      <c r="GA56" s="38">
        <v>2</v>
      </c>
      <c r="GB56" s="38">
        <v>3</v>
      </c>
      <c r="GC56" s="38">
        <v>2</v>
      </c>
      <c r="GD56" s="38">
        <v>4</v>
      </c>
      <c r="GE56" s="38">
        <v>4</v>
      </c>
      <c r="GF56" s="38">
        <v>4</v>
      </c>
      <c r="GG56" s="38">
        <v>5</v>
      </c>
      <c r="GH56" s="38">
        <v>6</v>
      </c>
      <c r="GI56" s="38">
        <v>0</v>
      </c>
      <c r="GJ56" s="38">
        <v>0</v>
      </c>
      <c r="GK56" s="38">
        <v>0</v>
      </c>
      <c r="GL56" s="38">
        <v>0</v>
      </c>
      <c r="GM56" s="38">
        <v>0</v>
      </c>
      <c r="GN56" s="38">
        <v>2</v>
      </c>
      <c r="GO56" s="38">
        <v>3</v>
      </c>
      <c r="GP56" s="38">
        <v>4</v>
      </c>
      <c r="GQ56" s="38">
        <v>5</v>
      </c>
      <c r="GR56" s="38">
        <v>6</v>
      </c>
      <c r="GS56" s="38" t="s">
        <v>260</v>
      </c>
      <c r="GT56" s="38" t="s">
        <v>263</v>
      </c>
      <c r="GU56" s="38" t="s">
        <v>218</v>
      </c>
      <c r="GV56" s="38" t="s">
        <v>218</v>
      </c>
      <c r="GW56" s="38" t="s">
        <v>218</v>
      </c>
      <c r="GX56" s="38" t="s">
        <v>218</v>
      </c>
    </row>
    <row r="57" spans="1:206" s="38" customFormat="1" ht="12.75">
      <c r="A57" s="38">
        <v>55841</v>
      </c>
      <c r="B57" s="38" t="s">
        <v>226</v>
      </c>
      <c r="C57" s="38" t="s">
        <v>270</v>
      </c>
      <c r="D57" s="38">
        <v>2</v>
      </c>
      <c r="E57" s="38">
        <v>9</v>
      </c>
      <c r="F57" s="38">
        <v>57216597</v>
      </c>
      <c r="G57" s="38">
        <v>1750</v>
      </c>
      <c r="H57" s="38" t="s">
        <v>271</v>
      </c>
      <c r="I57" s="38">
        <v>20050604</v>
      </c>
      <c r="J57" s="38" t="s">
        <v>272</v>
      </c>
      <c r="K57" s="38" t="s">
        <v>210</v>
      </c>
      <c r="L57" s="38" t="s">
        <v>273</v>
      </c>
      <c r="M57" s="38">
        <v>350</v>
      </c>
      <c r="N57" s="38">
        <v>3.8</v>
      </c>
      <c r="O57" s="38">
        <v>44.1</v>
      </c>
      <c r="P57" s="38">
        <v>85.2</v>
      </c>
      <c r="Q57" s="38">
        <v>2.5</v>
      </c>
      <c r="R57" s="38">
        <v>0.2407</v>
      </c>
      <c r="S57" s="38">
        <v>-0.634</v>
      </c>
      <c r="T57" s="38">
        <v>1600</v>
      </c>
      <c r="U57" s="38">
        <v>20</v>
      </c>
      <c r="V57" s="38">
        <v>99</v>
      </c>
      <c r="W57" s="38">
        <v>40.2</v>
      </c>
      <c r="X57" s="38">
        <v>110</v>
      </c>
      <c r="Y57" s="38">
        <v>29.6</v>
      </c>
      <c r="Z57" s="38">
        <v>68.9</v>
      </c>
      <c r="AA57" s="38">
        <v>1.5</v>
      </c>
      <c r="AB57" s="38">
        <v>7</v>
      </c>
      <c r="AC57" s="38" t="s">
        <v>213</v>
      </c>
      <c r="AD57" s="38">
        <v>2588</v>
      </c>
      <c r="AE57" s="38">
        <v>17.3</v>
      </c>
      <c r="AF57" s="38">
        <v>97.5</v>
      </c>
      <c r="AG57" s="38">
        <v>40</v>
      </c>
      <c r="AH57" s="38">
        <v>110</v>
      </c>
      <c r="AI57" s="38">
        <v>36.7</v>
      </c>
      <c r="AJ57" s="38">
        <v>69</v>
      </c>
      <c r="AK57" s="38">
        <v>2.3</v>
      </c>
      <c r="AL57" s="38">
        <v>-4.2</v>
      </c>
      <c r="AM57" s="38" t="s">
        <v>213</v>
      </c>
      <c r="AN57" s="38" t="s">
        <v>214</v>
      </c>
      <c r="AO57" s="38">
        <v>442</v>
      </c>
      <c r="AP57" s="38">
        <v>96.7</v>
      </c>
      <c r="AQ57" s="38">
        <v>0.6</v>
      </c>
      <c r="AR57" s="38">
        <v>691.5</v>
      </c>
      <c r="AS57" s="38">
        <v>605.7</v>
      </c>
      <c r="AT57" s="38" t="s">
        <v>213</v>
      </c>
      <c r="AU57" s="38" t="s">
        <v>213</v>
      </c>
      <c r="AV57" s="38" t="s">
        <v>215</v>
      </c>
      <c r="AW57" s="38" t="s">
        <v>213</v>
      </c>
      <c r="AX57" s="38" t="s">
        <v>216</v>
      </c>
      <c r="AY57" s="38">
        <v>825</v>
      </c>
      <c r="AZ57" s="38">
        <v>214.9</v>
      </c>
      <c r="BA57" s="38">
        <v>1.2</v>
      </c>
      <c r="BB57" s="38">
        <v>617.3</v>
      </c>
      <c r="BC57" s="38">
        <v>581.7</v>
      </c>
      <c r="BD57" s="38" t="s">
        <v>213</v>
      </c>
      <c r="BE57" s="38" t="s">
        <v>213</v>
      </c>
      <c r="BF57" s="38" t="s">
        <v>215</v>
      </c>
      <c r="BG57" s="38" t="s">
        <v>213</v>
      </c>
      <c r="BH57" s="38" t="s">
        <v>216</v>
      </c>
      <c r="BI57" s="38">
        <v>59.8</v>
      </c>
      <c r="BJ57" s="38">
        <v>196.6</v>
      </c>
      <c r="BK57" s="38">
        <v>55.7</v>
      </c>
      <c r="BL57" s="38">
        <v>175.5</v>
      </c>
      <c r="BM57" s="38">
        <v>93.9</v>
      </c>
      <c r="BN57" s="38">
        <v>92.4</v>
      </c>
      <c r="BO57" s="38">
        <v>67.1</v>
      </c>
      <c r="BP57" s="38">
        <v>82.3</v>
      </c>
      <c r="BQ57" s="38">
        <v>77</v>
      </c>
      <c r="BR57" s="38">
        <v>87.4</v>
      </c>
      <c r="BS57" s="38">
        <v>89.6</v>
      </c>
      <c r="BT57" s="38">
        <v>95.2</v>
      </c>
      <c r="BU57" s="38" t="s">
        <v>217</v>
      </c>
      <c r="BV57" s="38" t="s">
        <v>217</v>
      </c>
      <c r="BW57" s="38">
        <v>97.71</v>
      </c>
      <c r="BX57" s="38">
        <v>97.71</v>
      </c>
      <c r="BY57" s="38">
        <v>85.2</v>
      </c>
      <c r="BZ57" s="38">
        <v>4.5</v>
      </c>
      <c r="CA57" s="38">
        <v>2.2</v>
      </c>
      <c r="CB57" s="38">
        <v>2.2</v>
      </c>
      <c r="CC57" s="38">
        <v>2.2</v>
      </c>
      <c r="CD57" s="38">
        <v>1.9</v>
      </c>
      <c r="CE57" s="38">
        <v>3.2</v>
      </c>
      <c r="CF57" s="38">
        <v>2.9</v>
      </c>
      <c r="CG57" s="38">
        <v>2.8</v>
      </c>
      <c r="CH57" s="38">
        <v>3.6</v>
      </c>
      <c r="CI57" s="38">
        <v>4.3</v>
      </c>
      <c r="CJ57" s="38">
        <v>2.5</v>
      </c>
      <c r="CK57" s="38">
        <v>2.3</v>
      </c>
      <c r="CL57" s="38" t="s">
        <v>218</v>
      </c>
      <c r="CM57" s="38" t="s">
        <v>218</v>
      </c>
      <c r="CN57" s="38">
        <v>2.88</v>
      </c>
      <c r="CO57" s="38">
        <v>2.88</v>
      </c>
      <c r="CP57" s="38">
        <v>2.5</v>
      </c>
      <c r="CQ57" s="38" t="s">
        <v>213</v>
      </c>
      <c r="CR57" s="38" t="s">
        <v>213</v>
      </c>
      <c r="CS57" s="38" t="s">
        <v>213</v>
      </c>
      <c r="CT57" s="38" t="s">
        <v>213</v>
      </c>
      <c r="CU57" s="38" t="s">
        <v>213</v>
      </c>
      <c r="CV57" s="38" t="s">
        <v>213</v>
      </c>
      <c r="CW57" s="38" t="s">
        <v>213</v>
      </c>
      <c r="CX57" s="38" t="s">
        <v>213</v>
      </c>
      <c r="CY57" s="38" t="s">
        <v>213</v>
      </c>
      <c r="CZ57" s="38" t="s">
        <v>213</v>
      </c>
      <c r="DA57" s="38" t="s">
        <v>213</v>
      </c>
      <c r="DB57" s="38" t="s">
        <v>213</v>
      </c>
      <c r="DC57" s="38" t="s">
        <v>219</v>
      </c>
      <c r="DD57" s="38" t="s">
        <v>219</v>
      </c>
      <c r="DE57" s="38" t="s">
        <v>213</v>
      </c>
      <c r="DF57" s="38">
        <v>44.1</v>
      </c>
      <c r="DG57" s="38">
        <v>14.85</v>
      </c>
      <c r="DH57" s="38">
        <v>16.56</v>
      </c>
      <c r="DI57" s="38">
        <v>17.08</v>
      </c>
      <c r="DJ57" s="38">
        <v>17.51</v>
      </c>
      <c r="DK57" s="38">
        <v>18.18</v>
      </c>
      <c r="DL57" s="38">
        <v>18.56</v>
      </c>
      <c r="DM57" s="38">
        <v>19.15</v>
      </c>
      <c r="DN57" s="38">
        <v>19.89</v>
      </c>
      <c r="DO57" s="38">
        <v>20.72</v>
      </c>
      <c r="DP57" s="38">
        <v>21.56</v>
      </c>
      <c r="DQ57" s="38">
        <v>0.1</v>
      </c>
      <c r="DR57" s="38">
        <v>1.2</v>
      </c>
      <c r="DS57" s="38">
        <v>2.1</v>
      </c>
      <c r="DT57" s="38">
        <v>2.6</v>
      </c>
      <c r="DU57" s="38">
        <v>3.3</v>
      </c>
      <c r="DV57" s="38">
        <v>3.8</v>
      </c>
      <c r="DW57" s="38">
        <v>4.4</v>
      </c>
      <c r="DX57" s="38">
        <v>5</v>
      </c>
      <c r="DY57" s="38">
        <v>5.6</v>
      </c>
      <c r="DZ57" s="38">
        <v>6.2</v>
      </c>
      <c r="EA57" s="38">
        <v>7.5</v>
      </c>
      <c r="EB57" s="38">
        <v>7.1</v>
      </c>
      <c r="EC57" s="38">
        <v>6.5</v>
      </c>
      <c r="ED57" s="38">
        <v>6</v>
      </c>
      <c r="EE57" s="38">
        <v>5.6</v>
      </c>
      <c r="EF57" s="38">
        <v>5</v>
      </c>
      <c r="EG57" s="38">
        <v>4.2</v>
      </c>
      <c r="EH57" s="38">
        <v>3.5</v>
      </c>
      <c r="EI57" s="38">
        <v>3</v>
      </c>
      <c r="EJ57" s="38">
        <v>2.6</v>
      </c>
      <c r="EK57" s="38">
        <v>1.19</v>
      </c>
      <c r="EL57" s="38">
        <v>1.28</v>
      </c>
      <c r="EM57" s="38">
        <v>1.5</v>
      </c>
      <c r="EN57" s="38">
        <v>1.54</v>
      </c>
      <c r="EO57" s="38">
        <v>1.57</v>
      </c>
      <c r="EP57" s="38">
        <v>1.77</v>
      </c>
      <c r="EQ57" s="38">
        <v>1.74</v>
      </c>
      <c r="ER57" s="38">
        <v>1.86</v>
      </c>
      <c r="ES57" s="38">
        <v>2.01</v>
      </c>
      <c r="ET57" s="38">
        <v>2.37</v>
      </c>
      <c r="EU57" s="38">
        <v>0</v>
      </c>
      <c r="EV57" s="38">
        <v>2</v>
      </c>
      <c r="EW57" s="38">
        <v>3</v>
      </c>
      <c r="EX57" s="38">
        <v>3</v>
      </c>
      <c r="EY57" s="38">
        <v>3</v>
      </c>
      <c r="EZ57" s="38">
        <v>3</v>
      </c>
      <c r="FA57" s="38">
        <v>4</v>
      </c>
      <c r="FB57" s="38">
        <v>5</v>
      </c>
      <c r="FC57" s="38">
        <v>6</v>
      </c>
      <c r="FD57" s="38">
        <v>7</v>
      </c>
      <c r="FE57" s="38">
        <v>1</v>
      </c>
      <c r="FF57" s="38">
        <v>27</v>
      </c>
      <c r="FG57" s="38">
        <v>39</v>
      </c>
      <c r="FH57" s="38">
        <v>46</v>
      </c>
      <c r="FI57" s="38">
        <v>51</v>
      </c>
      <c r="FJ57" s="38">
        <v>73</v>
      </c>
      <c r="FK57" s="38">
        <v>99</v>
      </c>
      <c r="FL57" s="38">
        <v>145</v>
      </c>
      <c r="FM57" s="38">
        <v>182</v>
      </c>
      <c r="FN57" s="38">
        <v>212</v>
      </c>
      <c r="FO57" s="38">
        <v>0</v>
      </c>
      <c r="FP57" s="38">
        <v>0</v>
      </c>
      <c r="FQ57" s="38">
        <v>0</v>
      </c>
      <c r="FR57" s="38">
        <v>0</v>
      </c>
      <c r="FS57" s="38">
        <v>0</v>
      </c>
      <c r="FT57" s="38">
        <v>1</v>
      </c>
      <c r="FU57" s="38">
        <v>1</v>
      </c>
      <c r="FV57" s="38">
        <v>1</v>
      </c>
      <c r="FW57" s="38">
        <v>1</v>
      </c>
      <c r="FX57" s="38">
        <v>1</v>
      </c>
      <c r="FY57" s="38">
        <v>1</v>
      </c>
      <c r="FZ57" s="38">
        <v>1</v>
      </c>
      <c r="GA57" s="38">
        <v>1</v>
      </c>
      <c r="GB57" s="38">
        <v>1</v>
      </c>
      <c r="GC57" s="38">
        <v>2</v>
      </c>
      <c r="GD57" s="38">
        <v>2</v>
      </c>
      <c r="GE57" s="38">
        <v>2</v>
      </c>
      <c r="GF57" s="38">
        <v>3</v>
      </c>
      <c r="GG57" s="38">
        <v>3</v>
      </c>
      <c r="GH57" s="38">
        <v>3</v>
      </c>
      <c r="GI57" s="38">
        <v>0</v>
      </c>
      <c r="GJ57" s="38">
        <v>0</v>
      </c>
      <c r="GK57" s="38">
        <v>1</v>
      </c>
      <c r="GL57" s="38">
        <v>1</v>
      </c>
      <c r="GM57" s="38">
        <v>1</v>
      </c>
      <c r="GN57" s="38">
        <v>1</v>
      </c>
      <c r="GO57" s="38">
        <v>2</v>
      </c>
      <c r="GP57" s="38">
        <v>2</v>
      </c>
      <c r="GQ57" s="38">
        <v>3</v>
      </c>
      <c r="GR57" s="38">
        <v>3</v>
      </c>
      <c r="GS57" s="38" t="s">
        <v>274</v>
      </c>
      <c r="GT57" s="38" t="s">
        <v>275</v>
      </c>
      <c r="GU57" s="38" t="s">
        <v>276</v>
      </c>
      <c r="GV57" s="38" t="s">
        <v>225</v>
      </c>
      <c r="GW57" s="38" t="s">
        <v>277</v>
      </c>
      <c r="GX57" s="38" t="s">
        <v>218</v>
      </c>
    </row>
    <row r="58" spans="1:206" s="38" customFormat="1" ht="12.75">
      <c r="A58" s="38">
        <v>55839</v>
      </c>
      <c r="B58" s="38" t="s">
        <v>226</v>
      </c>
      <c r="C58" s="38" t="s">
        <v>207</v>
      </c>
      <c r="D58" s="38">
        <v>2</v>
      </c>
      <c r="E58" s="38">
        <v>10</v>
      </c>
      <c r="F58" s="38">
        <v>57339274</v>
      </c>
      <c r="G58" s="38">
        <v>0</v>
      </c>
      <c r="H58" s="38" t="s">
        <v>271</v>
      </c>
      <c r="I58" s="38">
        <v>20050624</v>
      </c>
      <c r="J58" s="38" t="s">
        <v>284</v>
      </c>
      <c r="K58" s="38" t="s">
        <v>210</v>
      </c>
      <c r="L58" s="38" t="s">
        <v>273</v>
      </c>
      <c r="M58" s="38">
        <v>350</v>
      </c>
      <c r="N58" s="38">
        <v>3.72</v>
      </c>
      <c r="O58" s="38">
        <v>41.1</v>
      </c>
      <c r="P58" s="38">
        <v>89</v>
      </c>
      <c r="Q58" s="38">
        <v>2.6</v>
      </c>
      <c r="R58" s="38">
        <v>0.1444</v>
      </c>
      <c r="S58" s="38">
        <v>0.2883</v>
      </c>
      <c r="T58" s="38">
        <v>1600</v>
      </c>
      <c r="U58" s="38">
        <v>20</v>
      </c>
      <c r="V58" s="38">
        <v>99</v>
      </c>
      <c r="W58" s="38">
        <v>40.1</v>
      </c>
      <c r="X58" s="38">
        <v>110</v>
      </c>
      <c r="Y58" s="38">
        <v>29.8</v>
      </c>
      <c r="Z58" s="38">
        <v>68.1</v>
      </c>
      <c r="AA58" s="38">
        <v>1.5</v>
      </c>
      <c r="AB58" s="38">
        <v>7</v>
      </c>
      <c r="AC58" s="38" t="s">
        <v>213</v>
      </c>
      <c r="AD58" s="38">
        <v>2592</v>
      </c>
      <c r="AE58" s="38">
        <v>16.4</v>
      </c>
      <c r="AF58" s="38">
        <v>97.5</v>
      </c>
      <c r="AG58" s="38">
        <v>40</v>
      </c>
      <c r="AH58" s="38">
        <v>110.1</v>
      </c>
      <c r="AI58" s="38">
        <v>32.7</v>
      </c>
      <c r="AJ58" s="38">
        <v>68.1</v>
      </c>
      <c r="AK58" s="38">
        <v>2.14</v>
      </c>
      <c r="AL58" s="38">
        <v>-4</v>
      </c>
      <c r="AM58" s="38" t="s">
        <v>213</v>
      </c>
      <c r="AN58" s="38" t="s">
        <v>214</v>
      </c>
      <c r="AO58" s="38">
        <v>435</v>
      </c>
      <c r="AP58" s="38">
        <v>110.5</v>
      </c>
      <c r="AQ58" s="38">
        <v>0.7</v>
      </c>
      <c r="AR58" s="38">
        <v>664.9</v>
      </c>
      <c r="AS58" s="38">
        <v>628.4</v>
      </c>
      <c r="AT58" s="38" t="s">
        <v>213</v>
      </c>
      <c r="AU58" s="38" t="s">
        <v>213</v>
      </c>
      <c r="AV58" s="38" t="s">
        <v>215</v>
      </c>
      <c r="AW58" s="38" t="s">
        <v>213</v>
      </c>
      <c r="AX58" s="38" t="s">
        <v>216</v>
      </c>
      <c r="AY58" s="38">
        <v>802</v>
      </c>
      <c r="AZ58" s="38">
        <v>214.6</v>
      </c>
      <c r="BA58" s="38">
        <v>1.3</v>
      </c>
      <c r="BB58" s="38">
        <v>630.5</v>
      </c>
      <c r="BC58" s="38">
        <v>143.1</v>
      </c>
      <c r="BD58" s="38" t="s">
        <v>213</v>
      </c>
      <c r="BE58" s="38" t="s">
        <v>213</v>
      </c>
      <c r="BF58" s="38" t="s">
        <v>215</v>
      </c>
      <c r="BG58" s="38" t="s">
        <v>213</v>
      </c>
      <c r="BH58" s="38" t="s">
        <v>216</v>
      </c>
      <c r="BI58" s="38">
        <v>101.8</v>
      </c>
      <c r="BJ58" s="38">
        <v>104.5</v>
      </c>
      <c r="BK58" s="38">
        <v>72.1</v>
      </c>
      <c r="BL58" s="38">
        <v>68.8</v>
      </c>
      <c r="BM58" s="38">
        <v>100</v>
      </c>
      <c r="BN58" s="38">
        <v>97.8</v>
      </c>
      <c r="BO58" s="38">
        <v>108.9</v>
      </c>
      <c r="BP58" s="38">
        <v>118.4</v>
      </c>
      <c r="BQ58" s="38">
        <v>97.6</v>
      </c>
      <c r="BR58" s="38">
        <v>133.6</v>
      </c>
      <c r="BS58" s="38">
        <v>70.1</v>
      </c>
      <c r="BT58" s="38">
        <v>106.8</v>
      </c>
      <c r="BU58" s="38" t="s">
        <v>217</v>
      </c>
      <c r="BV58" s="38" t="s">
        <v>217</v>
      </c>
      <c r="BW58" s="38">
        <v>98.37</v>
      </c>
      <c r="BX58" s="38">
        <v>98.37</v>
      </c>
      <c r="BY58" s="38">
        <v>89</v>
      </c>
      <c r="BZ58" s="38">
        <v>1.9</v>
      </c>
      <c r="CA58" s="38">
        <v>4.5</v>
      </c>
      <c r="CB58" s="38">
        <v>2.8</v>
      </c>
      <c r="CC58" s="38">
        <v>2.2</v>
      </c>
      <c r="CD58" s="38">
        <v>3.3</v>
      </c>
      <c r="CE58" s="38">
        <v>2.2</v>
      </c>
      <c r="CF58" s="38">
        <v>4.3</v>
      </c>
      <c r="CG58" s="38">
        <v>3.1</v>
      </c>
      <c r="CH58" s="38">
        <v>3.2</v>
      </c>
      <c r="CI58" s="38">
        <v>2.7</v>
      </c>
      <c r="CJ58" s="38">
        <v>2.4</v>
      </c>
      <c r="CK58" s="38">
        <v>2</v>
      </c>
      <c r="CL58" s="38" t="s">
        <v>218</v>
      </c>
      <c r="CM58" s="38" t="s">
        <v>218</v>
      </c>
      <c r="CN58" s="38">
        <v>2.88</v>
      </c>
      <c r="CO58" s="38">
        <v>2.88</v>
      </c>
      <c r="CP58" s="38">
        <v>2.6</v>
      </c>
      <c r="CQ58" s="38" t="s">
        <v>213</v>
      </c>
      <c r="CR58" s="38" t="s">
        <v>213</v>
      </c>
      <c r="CS58" s="38" t="s">
        <v>213</v>
      </c>
      <c r="CT58" s="38" t="s">
        <v>213</v>
      </c>
      <c r="CU58" s="38" t="s">
        <v>213</v>
      </c>
      <c r="CV58" s="38" t="s">
        <v>213</v>
      </c>
      <c r="CW58" s="38" t="s">
        <v>213</v>
      </c>
      <c r="CX58" s="38" t="s">
        <v>213</v>
      </c>
      <c r="CY58" s="38" t="s">
        <v>213</v>
      </c>
      <c r="CZ58" s="38" t="s">
        <v>213</v>
      </c>
      <c r="DA58" s="38" t="s">
        <v>213</v>
      </c>
      <c r="DB58" s="38" t="s">
        <v>213</v>
      </c>
      <c r="DC58" s="38" t="s">
        <v>219</v>
      </c>
      <c r="DD58" s="38" t="s">
        <v>219</v>
      </c>
      <c r="DE58" s="38" t="s">
        <v>213</v>
      </c>
      <c r="DF58" s="38">
        <v>41.1</v>
      </c>
      <c r="DG58" s="38">
        <v>16.24</v>
      </c>
      <c r="DH58" s="38">
        <v>17.1</v>
      </c>
      <c r="DI58" s="38">
        <v>17.8</v>
      </c>
      <c r="DJ58" s="38">
        <v>18.32</v>
      </c>
      <c r="DK58" s="38">
        <v>18.72</v>
      </c>
      <c r="DL58" s="38">
        <v>18.79</v>
      </c>
      <c r="DM58" s="38">
        <v>18.94</v>
      </c>
      <c r="DN58" s="38">
        <v>19.39</v>
      </c>
      <c r="DO58" s="38">
        <v>19.73</v>
      </c>
      <c r="DP58" s="38">
        <v>20.4</v>
      </c>
      <c r="DQ58" s="38">
        <v>0</v>
      </c>
      <c r="DR58" s="38">
        <v>1.5</v>
      </c>
      <c r="DS58" s="38">
        <v>2.4</v>
      </c>
      <c r="DT58" s="38">
        <v>2.9</v>
      </c>
      <c r="DU58" s="38">
        <v>3.4</v>
      </c>
      <c r="DV58" s="38">
        <v>3.7</v>
      </c>
      <c r="DW58" s="38">
        <v>4.2</v>
      </c>
      <c r="DX58" s="38">
        <v>4.7</v>
      </c>
      <c r="DY58" s="38">
        <v>5.1</v>
      </c>
      <c r="DZ58" s="38">
        <v>5.6</v>
      </c>
      <c r="EA58" s="38">
        <v>11.2</v>
      </c>
      <c r="EB58" s="38">
        <v>10.5</v>
      </c>
      <c r="EC58" s="38">
        <v>10.2</v>
      </c>
      <c r="ED58" s="38">
        <v>9.4</v>
      </c>
      <c r="EE58" s="38">
        <v>9.1</v>
      </c>
      <c r="EF58" s="38">
        <v>8.7</v>
      </c>
      <c r="EG58" s="38">
        <v>6.9</v>
      </c>
      <c r="EH58" s="38">
        <v>6.3</v>
      </c>
      <c r="EI58" s="38">
        <v>5.6</v>
      </c>
      <c r="EJ58" s="38">
        <v>4.8</v>
      </c>
      <c r="EK58" s="38">
        <v>1.94</v>
      </c>
      <c r="EL58" s="38">
        <v>2.35</v>
      </c>
      <c r="EM58" s="38">
        <v>2.4</v>
      </c>
      <c r="EN58" s="38">
        <v>2.51</v>
      </c>
      <c r="EO58" s="38">
        <v>2.54</v>
      </c>
      <c r="EP58" s="38">
        <v>2.74</v>
      </c>
      <c r="EQ58" s="38">
        <v>2.77</v>
      </c>
      <c r="ER58" s="38">
        <v>2.62</v>
      </c>
      <c r="ES58" s="38">
        <v>2.94</v>
      </c>
      <c r="ET58" s="38">
        <v>3.05</v>
      </c>
      <c r="EU58" s="38">
        <v>0</v>
      </c>
      <c r="EV58" s="38">
        <v>2</v>
      </c>
      <c r="EW58" s="38">
        <v>2</v>
      </c>
      <c r="EX58" s="38">
        <v>3</v>
      </c>
      <c r="EY58" s="38">
        <v>3</v>
      </c>
      <c r="EZ58" s="38">
        <v>3</v>
      </c>
      <c r="FA58" s="38">
        <v>4</v>
      </c>
      <c r="FB58" s="38">
        <v>5</v>
      </c>
      <c r="FC58" s="38">
        <v>5</v>
      </c>
      <c r="FD58" s="38">
        <v>6</v>
      </c>
      <c r="FE58" s="38">
        <v>1</v>
      </c>
      <c r="FF58" s="38">
        <v>33</v>
      </c>
      <c r="FG58" s="38">
        <v>48</v>
      </c>
      <c r="FH58" s="38">
        <v>58</v>
      </c>
      <c r="FI58" s="38">
        <v>62</v>
      </c>
      <c r="FJ58" s="38">
        <v>108</v>
      </c>
      <c r="FK58" s="38">
        <v>139</v>
      </c>
      <c r="FL58" s="38">
        <v>169</v>
      </c>
      <c r="FM58" s="38">
        <v>220</v>
      </c>
      <c r="FN58" s="38">
        <v>283</v>
      </c>
      <c r="FO58" s="38">
        <v>0</v>
      </c>
      <c r="FP58" s="38">
        <v>1</v>
      </c>
      <c r="FQ58" s="38">
        <v>0</v>
      </c>
      <c r="FR58" s="38">
        <v>0</v>
      </c>
      <c r="FS58" s="38">
        <v>0</v>
      </c>
      <c r="FT58" s="38">
        <v>0</v>
      </c>
      <c r="FU58" s="38">
        <v>0</v>
      </c>
      <c r="FV58" s="38">
        <v>0</v>
      </c>
      <c r="FW58" s="38">
        <v>1</v>
      </c>
      <c r="FX58" s="38">
        <v>1</v>
      </c>
      <c r="FY58" s="38">
        <v>1</v>
      </c>
      <c r="FZ58" s="38">
        <v>2</v>
      </c>
      <c r="GA58" s="38">
        <v>2</v>
      </c>
      <c r="GB58" s="38">
        <v>2</v>
      </c>
      <c r="GC58" s="38">
        <v>3</v>
      </c>
      <c r="GD58" s="38">
        <v>5</v>
      </c>
      <c r="GE58" s="38">
        <v>6</v>
      </c>
      <c r="GF58" s="38">
        <v>6</v>
      </c>
      <c r="GG58" s="38">
        <v>6</v>
      </c>
      <c r="GH58" s="38">
        <v>6</v>
      </c>
      <c r="GI58" s="38">
        <v>0</v>
      </c>
      <c r="GJ58" s="38">
        <v>1</v>
      </c>
      <c r="GK58" s="38">
        <v>1</v>
      </c>
      <c r="GL58" s="38">
        <v>1</v>
      </c>
      <c r="GM58" s="38">
        <v>2</v>
      </c>
      <c r="GN58" s="38">
        <v>4</v>
      </c>
      <c r="GO58" s="38">
        <v>5</v>
      </c>
      <c r="GP58" s="38">
        <v>6</v>
      </c>
      <c r="GQ58" s="38">
        <v>7</v>
      </c>
      <c r="GR58" s="38">
        <v>8</v>
      </c>
      <c r="GS58" s="38" t="s">
        <v>274</v>
      </c>
      <c r="GT58" s="38" t="s">
        <v>285</v>
      </c>
      <c r="GU58" s="38" t="s">
        <v>286</v>
      </c>
      <c r="GV58" s="38" t="s">
        <v>225</v>
      </c>
      <c r="GW58" s="38" t="s">
        <v>277</v>
      </c>
      <c r="GX58" s="38" t="s">
        <v>218</v>
      </c>
    </row>
    <row r="59" spans="1:206" s="38" customFormat="1" ht="12.75">
      <c r="A59" s="38">
        <v>55843</v>
      </c>
      <c r="B59" s="38" t="s">
        <v>226</v>
      </c>
      <c r="C59" s="38" t="s">
        <v>264</v>
      </c>
      <c r="D59" s="38">
        <v>2</v>
      </c>
      <c r="E59" s="38">
        <v>11</v>
      </c>
      <c r="F59" s="38">
        <v>57339274</v>
      </c>
      <c r="G59" s="38">
        <v>350</v>
      </c>
      <c r="H59" s="38" t="s">
        <v>271</v>
      </c>
      <c r="I59" s="38">
        <v>20050711</v>
      </c>
      <c r="J59" s="38" t="s">
        <v>294</v>
      </c>
      <c r="K59" s="38" t="s">
        <v>210</v>
      </c>
      <c r="L59" s="38" t="s">
        <v>273</v>
      </c>
      <c r="M59" s="38">
        <v>350</v>
      </c>
      <c r="N59" s="38">
        <v>3.6</v>
      </c>
      <c r="O59" s="38">
        <v>35.3</v>
      </c>
      <c r="P59" s="38">
        <v>62.8</v>
      </c>
      <c r="Q59" s="38">
        <v>1.8</v>
      </c>
      <c r="R59" s="38">
        <v>0.1522</v>
      </c>
      <c r="S59" s="38">
        <v>0.8958</v>
      </c>
      <c r="T59" s="38">
        <v>1600</v>
      </c>
      <c r="U59" s="38">
        <v>20</v>
      </c>
      <c r="V59" s="38">
        <v>99</v>
      </c>
      <c r="W59" s="38">
        <v>40</v>
      </c>
      <c r="X59" s="38">
        <v>110</v>
      </c>
      <c r="Y59" s="38">
        <v>29</v>
      </c>
      <c r="Z59" s="38">
        <v>68.3</v>
      </c>
      <c r="AA59" s="38">
        <v>1.5</v>
      </c>
      <c r="AB59" s="38">
        <v>7</v>
      </c>
      <c r="AC59" s="38" t="s">
        <v>213</v>
      </c>
      <c r="AD59" s="38">
        <v>2590</v>
      </c>
      <c r="AE59" s="38">
        <v>15.3</v>
      </c>
      <c r="AF59" s="38">
        <v>97.5</v>
      </c>
      <c r="AG59" s="38">
        <v>40.1</v>
      </c>
      <c r="AH59" s="38">
        <v>110.1</v>
      </c>
      <c r="AI59" s="38">
        <v>29.5</v>
      </c>
      <c r="AJ59" s="38">
        <v>67.9</v>
      </c>
      <c r="AK59" s="38">
        <v>2.22</v>
      </c>
      <c r="AL59" s="38">
        <v>-4.2</v>
      </c>
      <c r="AM59" s="38" t="s">
        <v>213</v>
      </c>
      <c r="AN59" s="38" t="s">
        <v>214</v>
      </c>
      <c r="AO59" s="38">
        <v>444</v>
      </c>
      <c r="AP59" s="38">
        <v>106.2</v>
      </c>
      <c r="AQ59" s="38">
        <v>0.7</v>
      </c>
      <c r="AR59" s="38">
        <v>665.5</v>
      </c>
      <c r="AS59" s="38">
        <v>626.1</v>
      </c>
      <c r="AT59" s="38" t="s">
        <v>213</v>
      </c>
      <c r="AU59" s="38" t="s">
        <v>213</v>
      </c>
      <c r="AV59" s="38" t="s">
        <v>215</v>
      </c>
      <c r="AW59" s="38" t="s">
        <v>213</v>
      </c>
      <c r="AX59" s="38" t="s">
        <v>216</v>
      </c>
      <c r="AY59" s="38">
        <v>812</v>
      </c>
      <c r="AZ59" s="38">
        <v>216.6</v>
      </c>
      <c r="BA59" s="38">
        <v>1.3</v>
      </c>
      <c r="BB59" s="38">
        <v>477.2</v>
      </c>
      <c r="BC59" s="38">
        <v>619.9</v>
      </c>
      <c r="BD59" s="38" t="s">
        <v>213</v>
      </c>
      <c r="BE59" s="38" t="s">
        <v>213</v>
      </c>
      <c r="BF59" s="38" t="s">
        <v>215</v>
      </c>
      <c r="BG59" s="38" t="s">
        <v>213</v>
      </c>
      <c r="BH59" s="38" t="s">
        <v>216</v>
      </c>
      <c r="BI59" s="38">
        <v>58.1</v>
      </c>
      <c r="BJ59" s="38">
        <v>87</v>
      </c>
      <c r="BK59" s="38">
        <v>66.9</v>
      </c>
      <c r="BL59" s="38">
        <v>57.1</v>
      </c>
      <c r="BM59" s="38">
        <v>61.7</v>
      </c>
      <c r="BN59" s="38">
        <v>67.7</v>
      </c>
      <c r="BO59" s="38">
        <v>75.1</v>
      </c>
      <c r="BP59" s="38">
        <v>72.5</v>
      </c>
      <c r="BQ59" s="38">
        <v>92.4</v>
      </c>
      <c r="BR59" s="38">
        <v>52</v>
      </c>
      <c r="BS59" s="38">
        <v>66</v>
      </c>
      <c r="BT59" s="38">
        <v>52.8</v>
      </c>
      <c r="BU59" s="38" t="s">
        <v>217</v>
      </c>
      <c r="BV59" s="38" t="s">
        <v>217</v>
      </c>
      <c r="BW59" s="38">
        <v>67.44</v>
      </c>
      <c r="BX59" s="38">
        <v>67.44</v>
      </c>
      <c r="BY59" s="38">
        <v>62.8</v>
      </c>
      <c r="BZ59" s="38">
        <v>2.7</v>
      </c>
      <c r="CA59" s="38">
        <v>2.9</v>
      </c>
      <c r="CB59" s="38">
        <v>2.7</v>
      </c>
      <c r="CC59" s="38">
        <v>0.5</v>
      </c>
      <c r="CD59" s="38">
        <v>1.5</v>
      </c>
      <c r="CE59" s="38">
        <v>1.4</v>
      </c>
      <c r="CF59" s="38">
        <v>1.8</v>
      </c>
      <c r="CG59" s="38">
        <v>2</v>
      </c>
      <c r="CH59" s="38">
        <v>3.1</v>
      </c>
      <c r="CI59" s="38">
        <v>1.6</v>
      </c>
      <c r="CJ59" s="38">
        <v>2</v>
      </c>
      <c r="CK59" s="38">
        <v>1.1</v>
      </c>
      <c r="CL59" s="38" t="s">
        <v>218</v>
      </c>
      <c r="CM59" s="38" t="s">
        <v>218</v>
      </c>
      <c r="CN59" s="38">
        <v>1.94</v>
      </c>
      <c r="CO59" s="38">
        <v>1.94</v>
      </c>
      <c r="CP59" s="38">
        <v>1.8</v>
      </c>
      <c r="CQ59" s="38" t="s">
        <v>213</v>
      </c>
      <c r="CR59" s="38" t="s">
        <v>213</v>
      </c>
      <c r="CS59" s="38" t="s">
        <v>213</v>
      </c>
      <c r="CT59" s="38" t="s">
        <v>213</v>
      </c>
      <c r="CU59" s="38" t="s">
        <v>213</v>
      </c>
      <c r="CV59" s="38" t="s">
        <v>213</v>
      </c>
      <c r="CW59" s="38" t="s">
        <v>213</v>
      </c>
      <c r="CX59" s="38" t="s">
        <v>213</v>
      </c>
      <c r="CY59" s="38" t="s">
        <v>213</v>
      </c>
      <c r="CZ59" s="38" t="s">
        <v>213</v>
      </c>
      <c r="DA59" s="38" t="s">
        <v>213</v>
      </c>
      <c r="DB59" s="38" t="s">
        <v>213</v>
      </c>
      <c r="DC59" s="38" t="s">
        <v>219</v>
      </c>
      <c r="DD59" s="38" t="s">
        <v>219</v>
      </c>
      <c r="DE59" s="38" t="s">
        <v>213</v>
      </c>
      <c r="DF59" s="38">
        <v>35.3</v>
      </c>
      <c r="DG59" s="38">
        <v>15.62</v>
      </c>
      <c r="DH59" s="38">
        <v>16.62</v>
      </c>
      <c r="DI59" s="38">
        <v>17.1</v>
      </c>
      <c r="DJ59" s="38">
        <v>17.57</v>
      </c>
      <c r="DK59" s="38">
        <v>17.84</v>
      </c>
      <c r="DL59" s="38">
        <v>17.98</v>
      </c>
      <c r="DM59" s="38">
        <v>18.4</v>
      </c>
      <c r="DN59" s="38">
        <v>18.8</v>
      </c>
      <c r="DO59" s="38">
        <v>19.87</v>
      </c>
      <c r="DP59" s="38">
        <v>19.79</v>
      </c>
      <c r="DQ59" s="38">
        <v>0.1</v>
      </c>
      <c r="DR59" s="38">
        <v>1.5</v>
      </c>
      <c r="DS59" s="38">
        <v>2.5</v>
      </c>
      <c r="DT59" s="38">
        <v>3</v>
      </c>
      <c r="DU59" s="38">
        <v>3.3</v>
      </c>
      <c r="DV59" s="38">
        <v>3.6</v>
      </c>
      <c r="DW59" s="38">
        <v>3.9</v>
      </c>
      <c r="DX59" s="38">
        <v>4.4</v>
      </c>
      <c r="DY59" s="38">
        <v>4.8</v>
      </c>
      <c r="DZ59" s="38">
        <v>5.4</v>
      </c>
      <c r="EA59" s="38">
        <v>8.3</v>
      </c>
      <c r="EB59" s="38">
        <v>7.7</v>
      </c>
      <c r="EC59" s="38">
        <v>6.9</v>
      </c>
      <c r="ED59" s="38">
        <v>6.3</v>
      </c>
      <c r="EE59" s="38">
        <v>5.9</v>
      </c>
      <c r="EF59" s="38">
        <v>5.6</v>
      </c>
      <c r="EG59" s="38">
        <v>4.9</v>
      </c>
      <c r="EH59" s="38">
        <v>4.7</v>
      </c>
      <c r="EI59" s="38">
        <v>4.4</v>
      </c>
      <c r="EJ59" s="38">
        <v>4.1</v>
      </c>
      <c r="EK59" s="38">
        <v>1.91</v>
      </c>
      <c r="EL59" s="38">
        <v>1.95</v>
      </c>
      <c r="EM59" s="38">
        <v>2.16</v>
      </c>
      <c r="EN59" s="38">
        <v>2.78</v>
      </c>
      <c r="EO59" s="38">
        <v>2.87</v>
      </c>
      <c r="EP59" s="38">
        <v>2.41</v>
      </c>
      <c r="EQ59" s="38">
        <v>2.53</v>
      </c>
      <c r="ER59" s="38">
        <v>2.6</v>
      </c>
      <c r="ES59" s="38">
        <v>2.63</v>
      </c>
      <c r="ET59" s="38">
        <v>2.75</v>
      </c>
      <c r="EU59" s="38">
        <v>0</v>
      </c>
      <c r="EV59" s="38">
        <v>2</v>
      </c>
      <c r="EW59" s="38">
        <v>3</v>
      </c>
      <c r="EX59" s="38">
        <v>3</v>
      </c>
      <c r="EY59" s="38">
        <v>3</v>
      </c>
      <c r="EZ59" s="38">
        <v>4</v>
      </c>
      <c r="FA59" s="38">
        <v>5</v>
      </c>
      <c r="FB59" s="38">
        <v>5</v>
      </c>
      <c r="FC59" s="38">
        <v>6</v>
      </c>
      <c r="FD59" s="38">
        <v>7</v>
      </c>
      <c r="FE59" s="38">
        <v>1</v>
      </c>
      <c r="FF59" s="38">
        <v>24</v>
      </c>
      <c r="FG59" s="38">
        <v>35</v>
      </c>
      <c r="FH59" s="38">
        <v>40</v>
      </c>
      <c r="FI59" s="38">
        <v>43</v>
      </c>
      <c r="FJ59" s="38">
        <v>76</v>
      </c>
      <c r="FK59" s="38">
        <v>97</v>
      </c>
      <c r="FL59" s="38">
        <v>113</v>
      </c>
      <c r="FM59" s="38">
        <v>145</v>
      </c>
      <c r="FN59" s="38">
        <v>196</v>
      </c>
      <c r="FO59" s="38">
        <v>0</v>
      </c>
      <c r="FP59" s="38">
        <v>0</v>
      </c>
      <c r="FQ59" s="38">
        <v>0</v>
      </c>
      <c r="FR59" s="38">
        <v>0</v>
      </c>
      <c r="FS59" s="38">
        <v>0</v>
      </c>
      <c r="FT59" s="38">
        <v>1</v>
      </c>
      <c r="FU59" s="38">
        <v>0</v>
      </c>
      <c r="FV59" s="38">
        <v>1</v>
      </c>
      <c r="FW59" s="38">
        <v>1</v>
      </c>
      <c r="FX59" s="38">
        <v>1</v>
      </c>
      <c r="FY59" s="38">
        <v>2</v>
      </c>
      <c r="FZ59" s="38">
        <v>2</v>
      </c>
      <c r="GA59" s="38">
        <v>3</v>
      </c>
      <c r="GB59" s="38">
        <v>2</v>
      </c>
      <c r="GC59" s="38">
        <v>2</v>
      </c>
      <c r="GD59" s="38">
        <v>3</v>
      </c>
      <c r="GE59" s="38">
        <v>4</v>
      </c>
      <c r="GF59" s="38">
        <v>4</v>
      </c>
      <c r="GG59" s="38">
        <v>4</v>
      </c>
      <c r="GH59" s="38">
        <v>4</v>
      </c>
      <c r="GI59" s="38">
        <v>0</v>
      </c>
      <c r="GJ59" s="38">
        <v>0</v>
      </c>
      <c r="GK59" s="38">
        <v>1</v>
      </c>
      <c r="GL59" s="38">
        <v>1</v>
      </c>
      <c r="GM59" s="38">
        <v>1</v>
      </c>
      <c r="GN59" s="38">
        <v>2</v>
      </c>
      <c r="GO59" s="38">
        <v>3</v>
      </c>
      <c r="GP59" s="38">
        <v>4</v>
      </c>
      <c r="GQ59" s="38">
        <v>4</v>
      </c>
      <c r="GR59" s="38">
        <v>5</v>
      </c>
      <c r="GS59" s="38" t="s">
        <v>292</v>
      </c>
      <c r="GT59" s="38" t="s">
        <v>295</v>
      </c>
      <c r="GU59" s="38" t="s">
        <v>296</v>
      </c>
      <c r="GV59" s="38" t="s">
        <v>225</v>
      </c>
      <c r="GW59" s="38" t="s">
        <v>277</v>
      </c>
      <c r="GX59" s="38" t="s">
        <v>218</v>
      </c>
    </row>
    <row r="60" spans="1:206" s="38" customFormat="1" ht="12.75">
      <c r="A60" s="38">
        <v>55844</v>
      </c>
      <c r="B60" s="38" t="s">
        <v>226</v>
      </c>
      <c r="C60" s="38" t="s">
        <v>264</v>
      </c>
      <c r="D60" s="38">
        <v>2</v>
      </c>
      <c r="E60" s="38">
        <v>12</v>
      </c>
      <c r="F60" s="38">
        <v>57339274</v>
      </c>
      <c r="G60" s="38">
        <v>700</v>
      </c>
      <c r="H60" s="38" t="s">
        <v>271</v>
      </c>
      <c r="I60" s="38">
        <v>20050730</v>
      </c>
      <c r="J60" s="38" t="s">
        <v>307</v>
      </c>
      <c r="K60" s="38">
        <v>20061123</v>
      </c>
      <c r="L60" s="38" t="s">
        <v>273</v>
      </c>
      <c r="M60" s="38">
        <v>350</v>
      </c>
      <c r="N60" s="38">
        <v>3.48</v>
      </c>
      <c r="O60" s="38">
        <v>35.1</v>
      </c>
      <c r="P60" s="38">
        <v>46</v>
      </c>
      <c r="Q60" s="38">
        <v>2.1</v>
      </c>
      <c r="R60" s="38">
        <v>0.1087</v>
      </c>
      <c r="S60" s="38">
        <v>-0.8542</v>
      </c>
      <c r="T60" s="38">
        <v>1600</v>
      </c>
      <c r="U60" s="38">
        <v>20</v>
      </c>
      <c r="V60" s="38">
        <v>99</v>
      </c>
      <c r="W60" s="38">
        <v>40</v>
      </c>
      <c r="X60" s="38">
        <v>110</v>
      </c>
      <c r="Y60" s="38">
        <v>28.7</v>
      </c>
      <c r="Z60" s="38">
        <v>68.2</v>
      </c>
      <c r="AA60" s="38">
        <v>1.5</v>
      </c>
      <c r="AB60" s="38">
        <v>7</v>
      </c>
      <c r="AC60" s="38">
        <v>103.4</v>
      </c>
      <c r="AD60" s="38">
        <v>2592</v>
      </c>
      <c r="AE60" s="38">
        <v>16.8</v>
      </c>
      <c r="AF60" s="38">
        <v>97.5</v>
      </c>
      <c r="AG60" s="38">
        <v>40</v>
      </c>
      <c r="AH60" s="38">
        <v>110.1</v>
      </c>
      <c r="AI60" s="38">
        <v>29.8</v>
      </c>
      <c r="AJ60" s="38">
        <v>67.9</v>
      </c>
      <c r="AK60" s="38">
        <v>2.13</v>
      </c>
      <c r="AL60" s="38">
        <v>-4.2</v>
      </c>
      <c r="AM60" s="38">
        <v>104.6</v>
      </c>
      <c r="AN60" s="38" t="s">
        <v>214</v>
      </c>
      <c r="AO60" s="38">
        <v>442</v>
      </c>
      <c r="AP60" s="38">
        <v>107</v>
      </c>
      <c r="AQ60" s="38">
        <v>0.7</v>
      </c>
      <c r="AR60" s="38">
        <v>667.6</v>
      </c>
      <c r="AS60" s="38">
        <v>628.9</v>
      </c>
      <c r="AT60" s="38">
        <v>496</v>
      </c>
      <c r="AU60" s="38">
        <v>103.3</v>
      </c>
      <c r="AV60" s="38">
        <v>87.6</v>
      </c>
      <c r="AW60" s="38">
        <v>362.7</v>
      </c>
      <c r="AX60" s="38" t="s">
        <v>216</v>
      </c>
      <c r="AY60" s="38">
        <v>813</v>
      </c>
      <c r="AZ60" s="38">
        <v>213.5</v>
      </c>
      <c r="BA60" s="38">
        <v>1.3</v>
      </c>
      <c r="BB60" s="38">
        <v>615.2</v>
      </c>
      <c r="BC60" s="38">
        <v>631.2</v>
      </c>
      <c r="BD60" s="38">
        <v>460.4</v>
      </c>
      <c r="BE60" s="38">
        <v>100.4</v>
      </c>
      <c r="BF60" s="38">
        <v>118.8</v>
      </c>
      <c r="BG60" s="38">
        <v>456.2</v>
      </c>
      <c r="BH60" s="38" t="s">
        <v>216</v>
      </c>
      <c r="BI60" s="38">
        <v>60.3</v>
      </c>
      <c r="BJ60" s="38">
        <v>55</v>
      </c>
      <c r="BK60" s="38">
        <v>32.5</v>
      </c>
      <c r="BL60" s="38">
        <v>27.3</v>
      </c>
      <c r="BM60" s="38">
        <v>45.2</v>
      </c>
      <c r="BN60" s="38">
        <v>39.7</v>
      </c>
      <c r="BO60" s="38">
        <v>54.9</v>
      </c>
      <c r="BP60" s="38">
        <v>40.8</v>
      </c>
      <c r="BQ60" s="38">
        <v>73.9</v>
      </c>
      <c r="BR60" s="38">
        <v>50</v>
      </c>
      <c r="BS60" s="38">
        <v>30.7</v>
      </c>
      <c r="BT60" s="38">
        <v>41.8</v>
      </c>
      <c r="BU60" s="38" t="s">
        <v>217</v>
      </c>
      <c r="BV60" s="38" t="s">
        <v>217</v>
      </c>
      <c r="BW60" s="38">
        <v>46</v>
      </c>
      <c r="BX60" s="38">
        <v>46</v>
      </c>
      <c r="BY60" s="38">
        <v>46</v>
      </c>
      <c r="BZ60" s="38">
        <v>2.6</v>
      </c>
      <c r="CA60" s="38">
        <v>2.2</v>
      </c>
      <c r="CB60" s="38">
        <v>2</v>
      </c>
      <c r="CC60" s="38">
        <v>2</v>
      </c>
      <c r="CD60" s="38">
        <v>1.9</v>
      </c>
      <c r="CE60" s="38">
        <v>2</v>
      </c>
      <c r="CF60" s="38">
        <v>1.8</v>
      </c>
      <c r="CG60" s="38">
        <v>2.2</v>
      </c>
      <c r="CH60" s="38">
        <v>2.3</v>
      </c>
      <c r="CI60" s="38">
        <v>1.8</v>
      </c>
      <c r="CJ60" s="38">
        <v>2.6</v>
      </c>
      <c r="CK60" s="38">
        <v>1.4</v>
      </c>
      <c r="CL60" s="38" t="s">
        <v>218</v>
      </c>
      <c r="CM60" s="38" t="s">
        <v>218</v>
      </c>
      <c r="CN60" s="38">
        <v>2.07</v>
      </c>
      <c r="CO60" s="38">
        <v>2.07</v>
      </c>
      <c r="CP60" s="38">
        <v>2.1</v>
      </c>
      <c r="CQ60" s="38" t="s">
        <v>213</v>
      </c>
      <c r="CR60" s="38" t="s">
        <v>213</v>
      </c>
      <c r="CS60" s="38" t="s">
        <v>213</v>
      </c>
      <c r="CT60" s="38" t="s">
        <v>213</v>
      </c>
      <c r="CU60" s="38" t="s">
        <v>213</v>
      </c>
      <c r="CV60" s="38" t="s">
        <v>213</v>
      </c>
      <c r="CW60" s="38" t="s">
        <v>213</v>
      </c>
      <c r="CX60" s="38" t="s">
        <v>213</v>
      </c>
      <c r="CY60" s="38" t="s">
        <v>213</v>
      </c>
      <c r="CZ60" s="38" t="s">
        <v>213</v>
      </c>
      <c r="DA60" s="38" t="s">
        <v>213</v>
      </c>
      <c r="DB60" s="38" t="s">
        <v>213</v>
      </c>
      <c r="DC60" s="38" t="s">
        <v>219</v>
      </c>
      <c r="DD60" s="38" t="s">
        <v>219</v>
      </c>
      <c r="DE60" s="38" t="s">
        <v>213</v>
      </c>
      <c r="DF60" s="38">
        <v>35.1</v>
      </c>
      <c r="DG60" s="38">
        <v>15.63</v>
      </c>
      <c r="DH60" s="38">
        <v>16.16</v>
      </c>
      <c r="DI60" s="38">
        <v>16.8</v>
      </c>
      <c r="DJ60" s="38">
        <v>17.44</v>
      </c>
      <c r="DK60" s="38">
        <v>18.14</v>
      </c>
      <c r="DL60" s="38">
        <v>18.22</v>
      </c>
      <c r="DM60" s="38">
        <v>18.63</v>
      </c>
      <c r="DN60" s="38">
        <v>19.09</v>
      </c>
      <c r="DO60" s="38">
        <v>19.76</v>
      </c>
      <c r="DP60" s="38">
        <v>20.87</v>
      </c>
      <c r="DQ60" s="38">
        <v>0</v>
      </c>
      <c r="DR60" s="38">
        <v>0.9</v>
      </c>
      <c r="DS60" s="38">
        <v>1.7</v>
      </c>
      <c r="DT60" s="38">
        <v>2.6</v>
      </c>
      <c r="DU60" s="38">
        <v>3.2</v>
      </c>
      <c r="DV60" s="38">
        <v>3.6</v>
      </c>
      <c r="DW60" s="38">
        <v>4</v>
      </c>
      <c r="DX60" s="38">
        <v>4.6</v>
      </c>
      <c r="DY60" s="38">
        <v>5.1</v>
      </c>
      <c r="DZ60" s="38">
        <v>5.6</v>
      </c>
      <c r="EA60" s="38">
        <v>8.5</v>
      </c>
      <c r="EB60" s="38">
        <v>7.9</v>
      </c>
      <c r="EC60" s="38">
        <v>7.5</v>
      </c>
      <c r="ED60" s="38">
        <v>7</v>
      </c>
      <c r="EE60" s="38">
        <v>6.5</v>
      </c>
      <c r="EF60" s="38">
        <v>5.8</v>
      </c>
      <c r="EG60" s="38">
        <v>4.9</v>
      </c>
      <c r="EH60" s="38">
        <v>4.9</v>
      </c>
      <c r="EI60" s="38">
        <v>3.9</v>
      </c>
      <c r="EJ60" s="38">
        <v>3.6</v>
      </c>
      <c r="EK60" s="38">
        <v>1.93</v>
      </c>
      <c r="EL60" s="38">
        <v>1.95</v>
      </c>
      <c r="EM60" s="38">
        <v>2.12</v>
      </c>
      <c r="EN60" s="38">
        <v>2.16</v>
      </c>
      <c r="EO60" s="38">
        <v>2.29</v>
      </c>
      <c r="EP60" s="38">
        <v>2.44</v>
      </c>
      <c r="EQ60" s="38">
        <v>2.54</v>
      </c>
      <c r="ER60" s="38">
        <v>2.54</v>
      </c>
      <c r="ES60" s="38">
        <v>2.56</v>
      </c>
      <c r="ET60" s="38">
        <v>2.75</v>
      </c>
      <c r="EU60" s="38">
        <v>0</v>
      </c>
      <c r="EV60" s="38">
        <v>2</v>
      </c>
      <c r="EW60" s="38">
        <v>3</v>
      </c>
      <c r="EX60" s="38">
        <v>3</v>
      </c>
      <c r="EY60" s="38">
        <v>3</v>
      </c>
      <c r="EZ60" s="38">
        <v>4</v>
      </c>
      <c r="FA60" s="38">
        <v>4</v>
      </c>
      <c r="FB60" s="38">
        <v>5</v>
      </c>
      <c r="FC60" s="38">
        <v>5</v>
      </c>
      <c r="FD60" s="38">
        <v>6</v>
      </c>
      <c r="FE60" s="38">
        <v>1</v>
      </c>
      <c r="FF60" s="38">
        <v>24</v>
      </c>
      <c r="FG60" s="38">
        <v>34</v>
      </c>
      <c r="FH60" s="38">
        <v>38</v>
      </c>
      <c r="FI60" s="38">
        <v>42</v>
      </c>
      <c r="FJ60" s="38">
        <v>72</v>
      </c>
      <c r="FK60" s="38">
        <v>89</v>
      </c>
      <c r="FL60" s="38">
        <v>106</v>
      </c>
      <c r="FM60" s="38">
        <v>136</v>
      </c>
      <c r="FN60" s="38">
        <v>180</v>
      </c>
      <c r="FO60" s="38">
        <v>0</v>
      </c>
      <c r="FP60" s="38">
        <v>0</v>
      </c>
      <c r="FQ60" s="38">
        <v>0</v>
      </c>
      <c r="FR60" s="38">
        <v>0</v>
      </c>
      <c r="FS60" s="38">
        <v>0</v>
      </c>
      <c r="FT60" s="38">
        <v>1</v>
      </c>
      <c r="FU60" s="38">
        <v>0</v>
      </c>
      <c r="FV60" s="38">
        <v>1</v>
      </c>
      <c r="FW60" s="38">
        <v>1</v>
      </c>
      <c r="FX60" s="38">
        <v>2</v>
      </c>
      <c r="FY60" s="38">
        <v>2</v>
      </c>
      <c r="FZ60" s="38">
        <v>2</v>
      </c>
      <c r="GA60" s="38">
        <v>2</v>
      </c>
      <c r="GB60" s="38">
        <v>2</v>
      </c>
      <c r="GC60" s="38">
        <v>2</v>
      </c>
      <c r="GD60" s="38">
        <v>2</v>
      </c>
      <c r="GE60" s="38">
        <v>3</v>
      </c>
      <c r="GF60" s="38">
        <v>3</v>
      </c>
      <c r="GG60" s="38">
        <v>3</v>
      </c>
      <c r="GH60" s="38">
        <v>3</v>
      </c>
      <c r="GI60" s="38">
        <v>0</v>
      </c>
      <c r="GJ60" s="38">
        <v>0</v>
      </c>
      <c r="GK60" s="38">
        <v>0</v>
      </c>
      <c r="GL60" s="38">
        <v>0</v>
      </c>
      <c r="GM60" s="38">
        <v>1</v>
      </c>
      <c r="GN60" s="38">
        <v>2</v>
      </c>
      <c r="GO60" s="38">
        <v>2</v>
      </c>
      <c r="GP60" s="38">
        <v>3</v>
      </c>
      <c r="GQ60" s="38">
        <v>4</v>
      </c>
      <c r="GR60" s="38">
        <v>4</v>
      </c>
      <c r="GS60" s="38" t="s">
        <v>308</v>
      </c>
      <c r="GT60" s="38" t="s">
        <v>309</v>
      </c>
      <c r="GU60" s="38" t="s">
        <v>310</v>
      </c>
      <c r="GV60" s="38" t="s">
        <v>225</v>
      </c>
      <c r="GW60" s="38" t="s">
        <v>277</v>
      </c>
      <c r="GX60" s="38" t="s">
        <v>218</v>
      </c>
    </row>
    <row r="61" spans="1:206" s="38" customFormat="1" ht="12.75">
      <c r="A61" s="38">
        <v>58207</v>
      </c>
      <c r="B61" s="38" t="s">
        <v>226</v>
      </c>
      <c r="C61" s="38" t="s">
        <v>270</v>
      </c>
      <c r="D61" s="38">
        <v>2</v>
      </c>
      <c r="E61" s="38">
        <v>21</v>
      </c>
      <c r="F61" s="38">
        <v>57337311</v>
      </c>
      <c r="G61" s="38">
        <v>350</v>
      </c>
      <c r="H61" s="38" t="s">
        <v>319</v>
      </c>
      <c r="I61" s="38">
        <v>20061215</v>
      </c>
      <c r="J61" s="38" t="s">
        <v>378</v>
      </c>
      <c r="K61" s="38">
        <v>20080129</v>
      </c>
      <c r="L61" s="38" t="s">
        <v>273</v>
      </c>
      <c r="M61" s="38">
        <v>350</v>
      </c>
      <c r="N61" s="38">
        <v>2.92</v>
      </c>
      <c r="O61" s="38">
        <v>40.9</v>
      </c>
      <c r="P61" s="38">
        <v>107.6</v>
      </c>
      <c r="Q61" s="38">
        <v>1.7</v>
      </c>
      <c r="R61" s="38">
        <v>-0.3519</v>
      </c>
      <c r="S61" s="38">
        <v>0.8301</v>
      </c>
      <c r="T61" s="38">
        <v>1600</v>
      </c>
      <c r="U61" s="38">
        <v>20</v>
      </c>
      <c r="V61" s="38">
        <v>99</v>
      </c>
      <c r="W61" s="38">
        <v>40</v>
      </c>
      <c r="X61" s="38">
        <v>110</v>
      </c>
      <c r="Y61" s="38">
        <v>29.4</v>
      </c>
      <c r="Z61" s="38">
        <v>68</v>
      </c>
      <c r="AA61" s="38">
        <v>1.5</v>
      </c>
      <c r="AB61" s="38">
        <v>7</v>
      </c>
      <c r="AC61" s="38">
        <v>105.3</v>
      </c>
      <c r="AD61" s="38">
        <v>2591</v>
      </c>
      <c r="AE61" s="38">
        <v>16.3</v>
      </c>
      <c r="AF61" s="38">
        <v>97.6</v>
      </c>
      <c r="AG61" s="38">
        <v>40</v>
      </c>
      <c r="AH61" s="38">
        <v>110.1</v>
      </c>
      <c r="AI61" s="38">
        <v>30.7</v>
      </c>
      <c r="AJ61" s="38">
        <v>67.8</v>
      </c>
      <c r="AK61" s="38">
        <v>2.16</v>
      </c>
      <c r="AL61" s="38">
        <v>-4.1</v>
      </c>
      <c r="AM61" s="38">
        <v>104.2</v>
      </c>
      <c r="AN61" s="38">
        <v>32144</v>
      </c>
      <c r="AO61" s="38">
        <v>451</v>
      </c>
      <c r="AP61" s="38">
        <v>104.9</v>
      </c>
      <c r="AQ61" s="38">
        <v>0.6</v>
      </c>
      <c r="AR61" s="38">
        <v>657.3</v>
      </c>
      <c r="AS61" s="38">
        <v>630.5</v>
      </c>
      <c r="AT61" s="38">
        <v>491.5</v>
      </c>
      <c r="AU61" s="38">
        <v>100.7</v>
      </c>
      <c r="AV61" s="38">
        <v>84.5</v>
      </c>
      <c r="AW61" s="38">
        <v>384.4</v>
      </c>
      <c r="AX61" s="38">
        <v>70.6</v>
      </c>
      <c r="AY61" s="38">
        <v>831</v>
      </c>
      <c r="AZ61" s="38">
        <v>213.9</v>
      </c>
      <c r="BA61" s="38">
        <v>1.3</v>
      </c>
      <c r="BB61" s="38">
        <v>343.7</v>
      </c>
      <c r="BC61" s="38">
        <v>613.3</v>
      </c>
      <c r="BD61" s="38">
        <v>426.5</v>
      </c>
      <c r="BE61" s="38">
        <v>99.8</v>
      </c>
      <c r="BF61" s="38">
        <v>116.4</v>
      </c>
      <c r="BG61" s="38">
        <v>468.4</v>
      </c>
      <c r="BH61" s="38">
        <v>48.3</v>
      </c>
      <c r="BI61" s="38">
        <v>84.8</v>
      </c>
      <c r="BJ61" s="38">
        <v>92.1</v>
      </c>
      <c r="BK61" s="38">
        <v>69.6</v>
      </c>
      <c r="BL61" s="38">
        <v>120.7</v>
      </c>
      <c r="BM61" s="38">
        <v>70.1</v>
      </c>
      <c r="BN61" s="38">
        <v>118.6</v>
      </c>
      <c r="BO61" s="38">
        <v>68.8</v>
      </c>
      <c r="BP61" s="38">
        <v>104.7</v>
      </c>
      <c r="BQ61" s="38">
        <v>56.2</v>
      </c>
      <c r="BR61" s="38">
        <v>77.3</v>
      </c>
      <c r="BS61" s="38">
        <v>81.8</v>
      </c>
      <c r="BT61" s="38">
        <v>85.4</v>
      </c>
      <c r="BU61" s="38" t="s">
        <v>217</v>
      </c>
      <c r="BV61" s="38" t="s">
        <v>217</v>
      </c>
      <c r="BW61" s="38">
        <v>85.8</v>
      </c>
      <c r="BX61" s="38">
        <v>85.8</v>
      </c>
      <c r="BY61" s="38">
        <v>107.6</v>
      </c>
      <c r="BZ61" s="38">
        <v>0.5</v>
      </c>
      <c r="CA61" s="38">
        <v>0.3</v>
      </c>
      <c r="CB61" s="38">
        <v>1.1</v>
      </c>
      <c r="CC61" s="38">
        <v>0.6</v>
      </c>
      <c r="CD61" s="38">
        <v>1.2</v>
      </c>
      <c r="CE61" s="38">
        <v>0.5</v>
      </c>
      <c r="CF61" s="38">
        <v>0.6</v>
      </c>
      <c r="CG61" s="38">
        <v>1.4</v>
      </c>
      <c r="CH61" s="38">
        <v>2.1</v>
      </c>
      <c r="CI61" s="38">
        <v>0.9</v>
      </c>
      <c r="CJ61" s="38">
        <v>1.7</v>
      </c>
      <c r="CK61" s="38">
        <v>1</v>
      </c>
      <c r="CL61" s="38" t="s">
        <v>218</v>
      </c>
      <c r="CM61" s="38" t="s">
        <v>218</v>
      </c>
      <c r="CN61" s="38">
        <v>0.99</v>
      </c>
      <c r="CO61" s="38">
        <v>0.99</v>
      </c>
      <c r="CP61" s="38">
        <v>1.7</v>
      </c>
      <c r="CQ61" s="38">
        <v>43.3</v>
      </c>
      <c r="CR61" s="38">
        <v>37.3</v>
      </c>
      <c r="CS61" s="38">
        <v>45.3</v>
      </c>
      <c r="CT61" s="38">
        <v>40.3</v>
      </c>
      <c r="CU61" s="38">
        <v>38</v>
      </c>
      <c r="CV61" s="38">
        <v>37</v>
      </c>
      <c r="CW61" s="38">
        <v>43</v>
      </c>
      <c r="CX61" s="38">
        <v>44</v>
      </c>
      <c r="CY61" s="38">
        <v>42.3</v>
      </c>
      <c r="CZ61" s="38">
        <v>32</v>
      </c>
      <c r="DA61" s="38">
        <v>55.3</v>
      </c>
      <c r="DB61" s="38">
        <v>33.3</v>
      </c>
      <c r="DC61" s="38" t="s">
        <v>219</v>
      </c>
      <c r="DD61" s="38" t="s">
        <v>219</v>
      </c>
      <c r="DE61" s="38">
        <v>40.9</v>
      </c>
      <c r="DF61" s="38">
        <v>40.9</v>
      </c>
      <c r="DG61" s="38">
        <v>14.88</v>
      </c>
      <c r="DH61" s="38">
        <v>14.88</v>
      </c>
      <c r="DI61" s="38">
        <v>16.64</v>
      </c>
      <c r="DJ61" s="38">
        <v>17.4</v>
      </c>
      <c r="DK61" s="38">
        <v>18.14</v>
      </c>
      <c r="DL61" s="38">
        <v>18.2</v>
      </c>
      <c r="DM61" s="38">
        <v>18.38</v>
      </c>
      <c r="DN61" s="38">
        <v>18.69</v>
      </c>
      <c r="DO61" s="38">
        <v>19.05</v>
      </c>
      <c r="DP61" s="38">
        <v>19.49</v>
      </c>
      <c r="DQ61" s="38">
        <v>0.1</v>
      </c>
      <c r="DR61" s="38">
        <v>0.9</v>
      </c>
      <c r="DS61" s="38">
        <v>1.7</v>
      </c>
      <c r="DT61" s="38">
        <v>2.3</v>
      </c>
      <c r="DU61" s="38">
        <v>3</v>
      </c>
      <c r="DV61" s="38">
        <v>3.1</v>
      </c>
      <c r="DW61" s="38">
        <v>3.4</v>
      </c>
      <c r="DX61" s="38">
        <v>3.6</v>
      </c>
      <c r="DY61" s="38">
        <v>4</v>
      </c>
      <c r="DZ61" s="38">
        <v>4.3</v>
      </c>
      <c r="EA61" s="38">
        <v>7.7</v>
      </c>
      <c r="EB61" s="38">
        <v>7.3</v>
      </c>
      <c r="EC61" s="38">
        <v>6.6</v>
      </c>
      <c r="ED61" s="38">
        <v>6.1</v>
      </c>
      <c r="EE61" s="38">
        <v>5.7</v>
      </c>
      <c r="EF61" s="38">
        <v>6</v>
      </c>
      <c r="EG61" s="38">
        <v>5.2</v>
      </c>
      <c r="EH61" s="38">
        <v>4.8</v>
      </c>
      <c r="EI61" s="38">
        <v>4.4</v>
      </c>
      <c r="EJ61" s="38">
        <v>4.1</v>
      </c>
      <c r="EK61" s="38">
        <v>0.94</v>
      </c>
      <c r="EL61" s="38">
        <v>1.1</v>
      </c>
      <c r="EM61" s="38">
        <v>1.21</v>
      </c>
      <c r="EN61" s="38">
        <v>1.35</v>
      </c>
      <c r="EO61" s="38">
        <v>1.43</v>
      </c>
      <c r="EP61" s="38">
        <v>1.73</v>
      </c>
      <c r="EQ61" s="38">
        <v>1.65</v>
      </c>
      <c r="ER61" s="38">
        <v>1.75</v>
      </c>
      <c r="ES61" s="38">
        <v>1.97</v>
      </c>
      <c r="ET61" s="38">
        <v>2.05</v>
      </c>
      <c r="EU61" s="38">
        <v>0</v>
      </c>
      <c r="EV61" s="38">
        <v>2</v>
      </c>
      <c r="EW61" s="38">
        <v>3</v>
      </c>
      <c r="EX61" s="38">
        <v>3</v>
      </c>
      <c r="EY61" s="38">
        <v>3</v>
      </c>
      <c r="EZ61" s="38">
        <v>4</v>
      </c>
      <c r="FA61" s="38">
        <v>4</v>
      </c>
      <c r="FB61" s="38">
        <v>5</v>
      </c>
      <c r="FC61" s="38">
        <v>7</v>
      </c>
      <c r="FD61" s="38">
        <v>8</v>
      </c>
      <c r="FE61" s="38">
        <v>1</v>
      </c>
      <c r="FF61" s="38">
        <v>23</v>
      </c>
      <c r="FG61" s="38">
        <v>33</v>
      </c>
      <c r="FH61" s="38">
        <v>38</v>
      </c>
      <c r="FI61" s="38">
        <v>42</v>
      </c>
      <c r="FJ61" s="38">
        <v>69</v>
      </c>
      <c r="FK61" s="38">
        <v>86</v>
      </c>
      <c r="FL61" s="38">
        <v>127</v>
      </c>
      <c r="FM61" s="38">
        <v>170</v>
      </c>
      <c r="FN61" s="38">
        <v>218</v>
      </c>
      <c r="FO61" s="38">
        <v>0</v>
      </c>
      <c r="FP61" s="38">
        <v>1</v>
      </c>
      <c r="FQ61" s="38">
        <v>0</v>
      </c>
      <c r="FR61" s="38">
        <v>1</v>
      </c>
      <c r="FS61" s="38">
        <v>1</v>
      </c>
      <c r="FT61" s="38">
        <v>0</v>
      </c>
      <c r="FU61" s="38">
        <v>0</v>
      </c>
      <c r="FV61" s="38">
        <v>1</v>
      </c>
      <c r="FW61" s="38">
        <v>1</v>
      </c>
      <c r="FX61" s="38">
        <v>1</v>
      </c>
      <c r="FY61" s="38">
        <v>1</v>
      </c>
      <c r="FZ61" s="38">
        <v>1</v>
      </c>
      <c r="GA61" s="38">
        <v>1</v>
      </c>
      <c r="GB61" s="38">
        <v>1</v>
      </c>
      <c r="GC61" s="38">
        <v>1</v>
      </c>
      <c r="GD61" s="38">
        <v>1</v>
      </c>
      <c r="GE61" s="38">
        <v>1</v>
      </c>
      <c r="GF61" s="38">
        <v>1</v>
      </c>
      <c r="GG61" s="38">
        <v>1</v>
      </c>
      <c r="GH61" s="38">
        <v>1</v>
      </c>
      <c r="GI61" s="38">
        <v>0</v>
      </c>
      <c r="GJ61" s="38">
        <v>0</v>
      </c>
      <c r="GK61" s="38">
        <v>0</v>
      </c>
      <c r="GL61" s="38">
        <v>1</v>
      </c>
      <c r="GM61" s="38">
        <v>1</v>
      </c>
      <c r="GN61" s="38">
        <v>1</v>
      </c>
      <c r="GO61" s="38">
        <v>2</v>
      </c>
      <c r="GP61" s="38">
        <v>3</v>
      </c>
      <c r="GQ61" s="38">
        <v>3</v>
      </c>
      <c r="GR61" s="38">
        <v>4</v>
      </c>
      <c r="GS61" s="38" t="s">
        <v>379</v>
      </c>
      <c r="GT61" s="38" t="s">
        <v>380</v>
      </c>
      <c r="GU61" s="38" t="s">
        <v>218</v>
      </c>
      <c r="GV61" s="38" t="s">
        <v>218</v>
      </c>
      <c r="GW61" s="38" t="s">
        <v>218</v>
      </c>
      <c r="GX61" s="38" t="s">
        <v>218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D37"/>
  <sheetViews>
    <sheetView workbookViewId="0" topLeftCell="A1">
      <selection activeCell="A2" sqref="A2:D37"/>
    </sheetView>
  </sheetViews>
  <sheetFormatPr defaultColWidth="9.140625" defaultRowHeight="12.75"/>
  <cols>
    <col min="2" max="2" width="9.140625" style="1" customWidth="1"/>
    <col min="5" max="6" width="9.140625" style="39" customWidth="1"/>
    <col min="13" max="13" width="10.7109375" style="0" customWidth="1"/>
    <col min="15" max="15" width="11.7109375" style="0" customWidth="1"/>
    <col min="16" max="16" width="10.7109375" style="0" customWidth="1"/>
    <col min="209" max="209" width="15.28125" style="0" customWidth="1"/>
  </cols>
  <sheetData>
    <row r="1" spans="1:212" ht="12.75">
      <c r="A1" t="str">
        <f>G1</f>
        <v>TESTKEY   </v>
      </c>
      <c r="B1" s="1" t="s">
        <v>503</v>
      </c>
      <c r="C1" t="str">
        <f>X1</f>
        <v>ACSWyi   </v>
      </c>
      <c r="D1" t="str">
        <f>Y1</f>
        <v>ATWLyi   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12</v>
      </c>
      <c r="T1" t="s">
        <v>13</v>
      </c>
      <c r="U1" t="s">
        <v>14</v>
      </c>
      <c r="V1" t="s">
        <v>15</v>
      </c>
      <c r="W1" t="s">
        <v>16</v>
      </c>
      <c r="X1" t="s">
        <v>17</v>
      </c>
      <c r="Y1" t="s">
        <v>18</v>
      </c>
      <c r="Z1" t="s">
        <v>19</v>
      </c>
      <c r="AA1" t="s">
        <v>20</v>
      </c>
      <c r="AB1" t="s">
        <v>21</v>
      </c>
      <c r="AC1" t="s">
        <v>22</v>
      </c>
      <c r="AD1" t="s">
        <v>23</v>
      </c>
      <c r="AE1" t="s">
        <v>24</v>
      </c>
      <c r="AF1" t="s">
        <v>25</v>
      </c>
      <c r="AG1" t="s">
        <v>26</v>
      </c>
      <c r="AH1" t="s">
        <v>27</v>
      </c>
      <c r="AI1" t="s">
        <v>28</v>
      </c>
      <c r="AJ1" t="s">
        <v>29</v>
      </c>
      <c r="AK1" t="s">
        <v>30</v>
      </c>
      <c r="AL1" t="s">
        <v>31</v>
      </c>
      <c r="AM1" t="s">
        <v>32</v>
      </c>
      <c r="AN1" t="s">
        <v>33</v>
      </c>
      <c r="AO1" t="s">
        <v>34</v>
      </c>
      <c r="AP1" t="s">
        <v>35</v>
      </c>
      <c r="AQ1" t="s">
        <v>36</v>
      </c>
      <c r="AR1" t="s">
        <v>37</v>
      </c>
      <c r="AS1" t="s">
        <v>38</v>
      </c>
      <c r="AT1" t="s">
        <v>39</v>
      </c>
      <c r="AU1" t="s">
        <v>40</v>
      </c>
      <c r="AV1" t="s">
        <v>41</v>
      </c>
      <c r="AW1" t="s">
        <v>42</v>
      </c>
      <c r="AX1" t="s">
        <v>43</v>
      </c>
      <c r="AY1" t="s">
        <v>44</v>
      </c>
      <c r="AZ1" t="s">
        <v>45</v>
      </c>
      <c r="BA1" t="s">
        <v>46</v>
      </c>
      <c r="BB1" t="s">
        <v>47</v>
      </c>
      <c r="BC1" t="s">
        <v>48</v>
      </c>
      <c r="BD1" t="s">
        <v>49</v>
      </c>
      <c r="BE1" t="s">
        <v>50</v>
      </c>
      <c r="BF1" t="s">
        <v>51</v>
      </c>
      <c r="BG1" t="s">
        <v>52</v>
      </c>
      <c r="BH1" t="s">
        <v>53</v>
      </c>
      <c r="BI1" t="s">
        <v>54</v>
      </c>
      <c r="BJ1" t="s">
        <v>55</v>
      </c>
      <c r="BK1" t="s">
        <v>56</v>
      </c>
      <c r="BL1" t="s">
        <v>57</v>
      </c>
      <c r="BM1" t="s">
        <v>58</v>
      </c>
      <c r="BN1" t="s">
        <v>59</v>
      </c>
      <c r="BO1" t="s">
        <v>60</v>
      </c>
      <c r="BP1" t="s">
        <v>61</v>
      </c>
      <c r="BQ1" t="s">
        <v>62</v>
      </c>
      <c r="BR1" t="s">
        <v>63</v>
      </c>
      <c r="BS1" t="s">
        <v>64</v>
      </c>
      <c r="BT1" t="s">
        <v>65</v>
      </c>
      <c r="BU1" t="s">
        <v>66</v>
      </c>
      <c r="BV1" t="s">
        <v>67</v>
      </c>
      <c r="BW1" t="s">
        <v>68</v>
      </c>
      <c r="BX1" t="s">
        <v>69</v>
      </c>
      <c r="BY1" t="s">
        <v>70</v>
      </c>
      <c r="BZ1" t="s">
        <v>71</v>
      </c>
      <c r="CA1" t="s">
        <v>72</v>
      </c>
      <c r="CB1" t="s">
        <v>73</v>
      </c>
      <c r="CC1" t="s">
        <v>74</v>
      </c>
      <c r="CD1" t="s">
        <v>75</v>
      </c>
      <c r="CE1" t="s">
        <v>76</v>
      </c>
      <c r="CF1" t="s">
        <v>77</v>
      </c>
      <c r="CG1" t="s">
        <v>78</v>
      </c>
      <c r="CH1" t="s">
        <v>79</v>
      </c>
      <c r="CI1" t="s">
        <v>80</v>
      </c>
      <c r="CJ1" t="s">
        <v>81</v>
      </c>
      <c r="CK1" t="s">
        <v>82</v>
      </c>
      <c r="CL1" t="s">
        <v>83</v>
      </c>
      <c r="CM1" t="s">
        <v>84</v>
      </c>
      <c r="CN1" t="s">
        <v>85</v>
      </c>
      <c r="CO1" t="s">
        <v>86</v>
      </c>
      <c r="CP1" t="s">
        <v>87</v>
      </c>
      <c r="CQ1" t="s">
        <v>88</v>
      </c>
      <c r="CR1" t="s">
        <v>89</v>
      </c>
      <c r="CS1" t="s">
        <v>90</v>
      </c>
      <c r="CT1" t="s">
        <v>91</v>
      </c>
      <c r="CU1" t="s">
        <v>92</v>
      </c>
      <c r="CV1" t="s">
        <v>93</v>
      </c>
      <c r="CW1" t="s">
        <v>94</v>
      </c>
      <c r="CX1" t="s">
        <v>95</v>
      </c>
      <c r="CY1" t="s">
        <v>96</v>
      </c>
      <c r="CZ1" t="s">
        <v>97</v>
      </c>
      <c r="DA1" t="s">
        <v>98</v>
      </c>
      <c r="DB1" t="s">
        <v>99</v>
      </c>
      <c r="DC1" t="s">
        <v>100</v>
      </c>
      <c r="DD1" t="s">
        <v>101</v>
      </c>
      <c r="DE1" t="s">
        <v>102</v>
      </c>
      <c r="DF1" t="s">
        <v>103</v>
      </c>
      <c r="DG1" t="s">
        <v>104</v>
      </c>
      <c r="DH1" t="s">
        <v>105</v>
      </c>
      <c r="DI1" t="s">
        <v>106</v>
      </c>
      <c r="DJ1" t="s">
        <v>107</v>
      </c>
      <c r="DK1" t="s">
        <v>108</v>
      </c>
      <c r="DL1" t="s">
        <v>109</v>
      </c>
      <c r="DM1" t="s">
        <v>110</v>
      </c>
      <c r="DN1" t="s">
        <v>111</v>
      </c>
      <c r="DO1" t="s">
        <v>112</v>
      </c>
      <c r="DP1" t="s">
        <v>113</v>
      </c>
      <c r="DQ1" t="s">
        <v>114</v>
      </c>
      <c r="DR1" t="s">
        <v>115</v>
      </c>
      <c r="DS1" t="s">
        <v>116</v>
      </c>
      <c r="DT1" t="s">
        <v>117</v>
      </c>
      <c r="DU1" t="s">
        <v>118</v>
      </c>
      <c r="DV1" t="s">
        <v>119</v>
      </c>
      <c r="DW1" t="s">
        <v>120</v>
      </c>
      <c r="DX1" t="s">
        <v>121</v>
      </c>
      <c r="DY1" t="s">
        <v>122</v>
      </c>
      <c r="DZ1" t="s">
        <v>123</v>
      </c>
      <c r="EA1" t="s">
        <v>124</v>
      </c>
      <c r="EB1" t="s">
        <v>125</v>
      </c>
      <c r="EC1" t="s">
        <v>126</v>
      </c>
      <c r="ED1" t="s">
        <v>127</v>
      </c>
      <c r="EE1" t="s">
        <v>128</v>
      </c>
      <c r="EF1" t="s">
        <v>129</v>
      </c>
      <c r="EG1" t="s">
        <v>130</v>
      </c>
      <c r="EH1" t="s">
        <v>131</v>
      </c>
      <c r="EI1" t="s">
        <v>132</v>
      </c>
      <c r="EJ1" t="s">
        <v>133</v>
      </c>
      <c r="EK1" t="s">
        <v>134</v>
      </c>
      <c r="EL1" t="s">
        <v>135</v>
      </c>
      <c r="EM1" t="s">
        <v>136</v>
      </c>
      <c r="EN1" t="s">
        <v>137</v>
      </c>
      <c r="EO1" t="s">
        <v>138</v>
      </c>
      <c r="EP1" t="s">
        <v>139</v>
      </c>
      <c r="EQ1" t="s">
        <v>140</v>
      </c>
      <c r="ER1" t="s">
        <v>141</v>
      </c>
      <c r="ES1" t="s">
        <v>142</v>
      </c>
      <c r="ET1" t="s">
        <v>143</v>
      </c>
      <c r="EU1" t="s">
        <v>144</v>
      </c>
      <c r="EV1" t="s">
        <v>145</v>
      </c>
      <c r="EW1" t="s">
        <v>146</v>
      </c>
      <c r="EX1" t="s">
        <v>147</v>
      </c>
      <c r="EY1" t="s">
        <v>148</v>
      </c>
      <c r="EZ1" t="s">
        <v>149</v>
      </c>
      <c r="FA1" t="s">
        <v>150</v>
      </c>
      <c r="FB1" t="s">
        <v>151</v>
      </c>
      <c r="FC1" t="s">
        <v>152</v>
      </c>
      <c r="FD1" t="s">
        <v>153</v>
      </c>
      <c r="FE1" t="s">
        <v>154</v>
      </c>
      <c r="FF1" t="s">
        <v>155</v>
      </c>
      <c r="FG1" t="s">
        <v>156</v>
      </c>
      <c r="FH1" t="s">
        <v>157</v>
      </c>
      <c r="FI1" t="s">
        <v>158</v>
      </c>
      <c r="FJ1" t="s">
        <v>159</v>
      </c>
      <c r="FK1" t="s">
        <v>160</v>
      </c>
      <c r="FL1" t="s">
        <v>161</v>
      </c>
      <c r="FM1" t="s">
        <v>162</v>
      </c>
      <c r="FN1" t="s">
        <v>163</v>
      </c>
      <c r="FO1" t="s">
        <v>164</v>
      </c>
      <c r="FP1" t="s">
        <v>165</v>
      </c>
      <c r="FQ1" t="s">
        <v>166</v>
      </c>
      <c r="FR1" t="s">
        <v>167</v>
      </c>
      <c r="FS1" t="s">
        <v>168</v>
      </c>
      <c r="FT1" t="s">
        <v>169</v>
      </c>
      <c r="FU1" t="s">
        <v>170</v>
      </c>
      <c r="FV1" t="s">
        <v>171</v>
      </c>
      <c r="FW1" t="s">
        <v>172</v>
      </c>
      <c r="FX1" t="s">
        <v>173</v>
      </c>
      <c r="FY1" t="s">
        <v>174</v>
      </c>
      <c r="FZ1" t="s">
        <v>175</v>
      </c>
      <c r="GA1" t="s">
        <v>176</v>
      </c>
      <c r="GB1" t="s">
        <v>177</v>
      </c>
      <c r="GC1" t="s">
        <v>178</v>
      </c>
      <c r="GD1" t="s">
        <v>179</v>
      </c>
      <c r="GE1" t="s">
        <v>180</v>
      </c>
      <c r="GF1" t="s">
        <v>181</v>
      </c>
      <c r="GG1" t="s">
        <v>182</v>
      </c>
      <c r="GH1" t="s">
        <v>183</v>
      </c>
      <c r="GI1" t="s">
        <v>184</v>
      </c>
      <c r="GJ1" t="s">
        <v>185</v>
      </c>
      <c r="GK1" t="s">
        <v>186</v>
      </c>
      <c r="GL1" t="s">
        <v>187</v>
      </c>
      <c r="GM1" t="s">
        <v>188</v>
      </c>
      <c r="GN1" t="s">
        <v>189</v>
      </c>
      <c r="GO1" t="s">
        <v>190</v>
      </c>
      <c r="GP1" t="s">
        <v>191</v>
      </c>
      <c r="GQ1" t="s">
        <v>192</v>
      </c>
      <c r="GR1" t="s">
        <v>193</v>
      </c>
      <c r="GS1" t="s">
        <v>194</v>
      </c>
      <c r="GT1" t="s">
        <v>195</v>
      </c>
      <c r="GU1" t="s">
        <v>196</v>
      </c>
      <c r="GV1" t="s">
        <v>197</v>
      </c>
      <c r="GW1" t="s">
        <v>198</v>
      </c>
      <c r="GX1" t="s">
        <v>199</v>
      </c>
      <c r="GY1" t="s">
        <v>200</v>
      </c>
      <c r="GZ1" t="s">
        <v>201</v>
      </c>
      <c r="HA1" t="s">
        <v>202</v>
      </c>
      <c r="HB1" t="s">
        <v>203</v>
      </c>
      <c r="HC1" t="s">
        <v>204</v>
      </c>
      <c r="HD1" t="s">
        <v>205</v>
      </c>
    </row>
    <row r="2" spans="1:212" ht="12.75">
      <c r="A2">
        <f>G2</f>
        <v>55851</v>
      </c>
      <c r="B2" s="1" t="str">
        <f>CONCATENATE(TRIM(H2),J2)</f>
        <v>A2</v>
      </c>
      <c r="C2">
        <f aca="true" t="shared" si="0" ref="C2:C37">X2</f>
        <v>0.4259</v>
      </c>
      <c r="D2">
        <f aca="true" t="shared" si="1" ref="D2:D37">Y2</f>
        <v>-0.6536</v>
      </c>
      <c r="G2">
        <v>55851</v>
      </c>
      <c r="H2" t="s">
        <v>206</v>
      </c>
      <c r="I2" t="s">
        <v>270</v>
      </c>
      <c r="J2">
        <v>2</v>
      </c>
      <c r="K2">
        <v>5</v>
      </c>
      <c r="L2">
        <v>57281179</v>
      </c>
      <c r="M2">
        <v>1400</v>
      </c>
      <c r="N2" t="s">
        <v>271</v>
      </c>
      <c r="O2">
        <v>20050606</v>
      </c>
      <c r="P2" t="s">
        <v>278</v>
      </c>
      <c r="Q2" t="s">
        <v>210</v>
      </c>
      <c r="R2" t="s">
        <v>273</v>
      </c>
      <c r="S2">
        <v>350</v>
      </c>
      <c r="T2">
        <v>3.43</v>
      </c>
      <c r="U2">
        <v>45.1</v>
      </c>
      <c r="V2">
        <v>84.9</v>
      </c>
      <c r="W2">
        <v>1.6</v>
      </c>
      <c r="X2">
        <v>0.4259</v>
      </c>
      <c r="Y2">
        <v>-0.6536</v>
      </c>
      <c r="Z2">
        <v>1600</v>
      </c>
      <c r="AA2">
        <v>20</v>
      </c>
      <c r="AB2">
        <v>99</v>
      </c>
      <c r="AC2">
        <v>40</v>
      </c>
      <c r="AD2">
        <v>110</v>
      </c>
      <c r="AE2">
        <v>29</v>
      </c>
      <c r="AF2">
        <v>68</v>
      </c>
      <c r="AG2">
        <v>2</v>
      </c>
      <c r="AH2">
        <v>7</v>
      </c>
      <c r="AI2" t="s">
        <v>213</v>
      </c>
      <c r="AJ2">
        <v>2601</v>
      </c>
      <c r="AK2">
        <v>23</v>
      </c>
      <c r="AL2">
        <v>97</v>
      </c>
      <c r="AM2">
        <v>40</v>
      </c>
      <c r="AN2">
        <v>110</v>
      </c>
      <c r="AO2">
        <v>29</v>
      </c>
      <c r="AP2">
        <v>68</v>
      </c>
      <c r="AQ2">
        <v>2</v>
      </c>
      <c r="AR2">
        <v>-2</v>
      </c>
      <c r="AS2" t="s">
        <v>213</v>
      </c>
      <c r="AT2" t="s">
        <v>214</v>
      </c>
      <c r="AU2">
        <v>452</v>
      </c>
      <c r="AV2">
        <v>200</v>
      </c>
      <c r="AW2">
        <v>1</v>
      </c>
      <c r="AX2">
        <v>674</v>
      </c>
      <c r="AY2">
        <v>643</v>
      </c>
      <c r="AZ2" t="s">
        <v>213</v>
      </c>
      <c r="BA2" t="s">
        <v>213</v>
      </c>
      <c r="BB2" t="s">
        <v>215</v>
      </c>
      <c r="BC2" t="s">
        <v>213</v>
      </c>
      <c r="BD2" t="s">
        <v>216</v>
      </c>
      <c r="BE2">
        <v>800</v>
      </c>
      <c r="BF2">
        <v>306</v>
      </c>
      <c r="BG2">
        <v>1</v>
      </c>
      <c r="BH2">
        <v>571</v>
      </c>
      <c r="BI2">
        <v>576</v>
      </c>
      <c r="BJ2" t="s">
        <v>213</v>
      </c>
      <c r="BK2" t="s">
        <v>213</v>
      </c>
      <c r="BL2" t="s">
        <v>215</v>
      </c>
      <c r="BM2" t="s">
        <v>213</v>
      </c>
      <c r="BN2" t="s">
        <v>216</v>
      </c>
      <c r="BO2">
        <v>52.3</v>
      </c>
      <c r="BP2">
        <v>97.6</v>
      </c>
      <c r="BQ2">
        <v>72.9</v>
      </c>
      <c r="BR2">
        <v>76.4</v>
      </c>
      <c r="BS2">
        <v>80.8</v>
      </c>
      <c r="BT2">
        <v>125.7</v>
      </c>
      <c r="BU2">
        <v>39.2</v>
      </c>
      <c r="BV2">
        <v>160.3</v>
      </c>
      <c r="BW2">
        <v>84.3</v>
      </c>
      <c r="BX2">
        <v>50.6</v>
      </c>
      <c r="BY2">
        <v>68.7</v>
      </c>
      <c r="BZ2">
        <v>86.1</v>
      </c>
      <c r="CA2" t="s">
        <v>217</v>
      </c>
      <c r="CB2" t="s">
        <v>217</v>
      </c>
      <c r="CC2">
        <v>82.91</v>
      </c>
      <c r="CD2">
        <v>82.91</v>
      </c>
      <c r="CE2">
        <v>84.9</v>
      </c>
      <c r="CF2">
        <v>0.6</v>
      </c>
      <c r="CG2">
        <v>0.6</v>
      </c>
      <c r="CH2">
        <v>2.8</v>
      </c>
      <c r="CI2">
        <v>1</v>
      </c>
      <c r="CJ2">
        <v>1.9</v>
      </c>
      <c r="CK2">
        <v>0.9</v>
      </c>
      <c r="CL2">
        <v>2.6</v>
      </c>
      <c r="CM2">
        <v>1.1</v>
      </c>
      <c r="CN2">
        <v>1.9</v>
      </c>
      <c r="CO2">
        <v>1.6</v>
      </c>
      <c r="CP2">
        <v>0.4</v>
      </c>
      <c r="CQ2">
        <v>2.6</v>
      </c>
      <c r="CR2" t="s">
        <v>218</v>
      </c>
      <c r="CS2" t="s">
        <v>218</v>
      </c>
      <c r="CT2">
        <v>1.5</v>
      </c>
      <c r="CU2">
        <v>1.5</v>
      </c>
      <c r="CV2">
        <v>1.6</v>
      </c>
      <c r="CW2" t="s">
        <v>213</v>
      </c>
      <c r="CX2" t="s">
        <v>213</v>
      </c>
      <c r="CY2" t="s">
        <v>213</v>
      </c>
      <c r="CZ2" t="s">
        <v>213</v>
      </c>
      <c r="DA2" t="s">
        <v>213</v>
      </c>
      <c r="DB2" t="s">
        <v>213</v>
      </c>
      <c r="DC2" t="s">
        <v>213</v>
      </c>
      <c r="DD2" t="s">
        <v>213</v>
      </c>
      <c r="DE2" t="s">
        <v>213</v>
      </c>
      <c r="DF2" t="s">
        <v>213</v>
      </c>
      <c r="DG2" t="s">
        <v>213</v>
      </c>
      <c r="DH2" t="s">
        <v>213</v>
      </c>
      <c r="DI2" t="s">
        <v>219</v>
      </c>
      <c r="DJ2" t="s">
        <v>219</v>
      </c>
      <c r="DK2" t="s">
        <v>213</v>
      </c>
      <c r="DL2">
        <v>45.1</v>
      </c>
      <c r="DM2">
        <v>14.89</v>
      </c>
      <c r="DN2">
        <v>16.39</v>
      </c>
      <c r="DO2">
        <v>17.18</v>
      </c>
      <c r="DP2">
        <v>17.86</v>
      </c>
      <c r="DQ2">
        <v>18.42</v>
      </c>
      <c r="DR2">
        <v>18.74</v>
      </c>
      <c r="DS2">
        <v>19.3</v>
      </c>
      <c r="DT2">
        <v>19.94</v>
      </c>
      <c r="DU2">
        <v>20.61</v>
      </c>
      <c r="DV2">
        <v>21.59</v>
      </c>
      <c r="DW2">
        <v>0.3</v>
      </c>
      <c r="DX2">
        <v>1.1</v>
      </c>
      <c r="DY2">
        <v>1.8</v>
      </c>
      <c r="DZ2">
        <v>2.6</v>
      </c>
      <c r="EA2">
        <v>3.3</v>
      </c>
      <c r="EB2">
        <v>3.5</v>
      </c>
      <c r="EC2">
        <v>4</v>
      </c>
      <c r="ED2">
        <v>4.4</v>
      </c>
      <c r="EE2">
        <v>4.8</v>
      </c>
      <c r="EF2">
        <v>5.4</v>
      </c>
      <c r="EG2">
        <v>7.52</v>
      </c>
      <c r="EH2">
        <v>7.14</v>
      </c>
      <c r="EI2">
        <v>6.81</v>
      </c>
      <c r="EJ2">
        <v>6.02</v>
      </c>
      <c r="EK2">
        <v>5.43</v>
      </c>
      <c r="EL2">
        <v>4.77</v>
      </c>
      <c r="EM2">
        <v>4.55</v>
      </c>
      <c r="EN2">
        <v>3.44</v>
      </c>
      <c r="EO2">
        <v>2.77</v>
      </c>
      <c r="EP2">
        <v>2.54</v>
      </c>
      <c r="EQ2">
        <v>1.3</v>
      </c>
      <c r="ER2">
        <v>1.39</v>
      </c>
      <c r="ES2">
        <v>1.56</v>
      </c>
      <c r="ET2">
        <v>1.56</v>
      </c>
      <c r="EU2">
        <v>2.23</v>
      </c>
      <c r="EV2">
        <v>1.62</v>
      </c>
      <c r="EW2">
        <v>1.89</v>
      </c>
      <c r="EX2">
        <v>1.87</v>
      </c>
      <c r="EY2">
        <v>2.04</v>
      </c>
      <c r="EZ2">
        <v>2.16</v>
      </c>
      <c r="FA2" t="s">
        <v>220</v>
      </c>
      <c r="FB2">
        <v>2</v>
      </c>
      <c r="FC2">
        <v>4</v>
      </c>
      <c r="FD2">
        <v>3</v>
      </c>
      <c r="FE2">
        <v>3</v>
      </c>
      <c r="FF2">
        <v>4</v>
      </c>
      <c r="FG2">
        <v>4</v>
      </c>
      <c r="FH2">
        <v>6</v>
      </c>
      <c r="FI2">
        <v>7</v>
      </c>
      <c r="FJ2">
        <v>8</v>
      </c>
      <c r="FK2">
        <v>1</v>
      </c>
      <c r="FL2">
        <v>27</v>
      </c>
      <c r="FM2">
        <v>38</v>
      </c>
      <c r="FN2">
        <v>45</v>
      </c>
      <c r="FO2">
        <v>48</v>
      </c>
      <c r="FP2">
        <v>73</v>
      </c>
      <c r="FQ2">
        <v>99</v>
      </c>
      <c r="FR2">
        <v>153</v>
      </c>
      <c r="FS2">
        <v>197</v>
      </c>
      <c r="FT2">
        <v>238</v>
      </c>
      <c r="FU2" t="s">
        <v>220</v>
      </c>
      <c r="FV2" t="s">
        <v>220</v>
      </c>
      <c r="FW2">
        <v>2</v>
      </c>
      <c r="FX2" t="s">
        <v>220</v>
      </c>
      <c r="FY2" t="s">
        <v>220</v>
      </c>
      <c r="FZ2" t="s">
        <v>220</v>
      </c>
      <c r="GA2" t="s">
        <v>220</v>
      </c>
      <c r="GB2" t="s">
        <v>220</v>
      </c>
      <c r="GC2">
        <v>1</v>
      </c>
      <c r="GD2">
        <v>1</v>
      </c>
      <c r="GE2" t="s">
        <v>220</v>
      </c>
      <c r="GF2" t="s">
        <v>220</v>
      </c>
      <c r="GG2">
        <v>1</v>
      </c>
      <c r="GH2" t="s">
        <v>220</v>
      </c>
      <c r="GI2" t="s">
        <v>220</v>
      </c>
      <c r="GJ2" t="s">
        <v>220</v>
      </c>
      <c r="GK2">
        <v>1</v>
      </c>
      <c r="GL2">
        <v>2</v>
      </c>
      <c r="GM2">
        <v>1</v>
      </c>
      <c r="GN2">
        <v>1</v>
      </c>
      <c r="GO2" t="s">
        <v>220</v>
      </c>
      <c r="GP2" t="s">
        <v>220</v>
      </c>
      <c r="GQ2" t="s">
        <v>220</v>
      </c>
      <c r="GR2" t="s">
        <v>220</v>
      </c>
      <c r="GS2" t="s">
        <v>220</v>
      </c>
      <c r="GT2">
        <v>1</v>
      </c>
      <c r="GU2">
        <v>2</v>
      </c>
      <c r="GV2">
        <v>3</v>
      </c>
      <c r="GW2">
        <v>3</v>
      </c>
      <c r="GX2">
        <v>4</v>
      </c>
      <c r="GY2" t="s">
        <v>274</v>
      </c>
      <c r="GZ2" t="s">
        <v>279</v>
      </c>
      <c r="HA2" t="s">
        <v>276</v>
      </c>
      <c r="HB2" t="s">
        <v>225</v>
      </c>
      <c r="HC2" t="s">
        <v>277</v>
      </c>
      <c r="HD2" t="s">
        <v>218</v>
      </c>
    </row>
    <row r="3" spans="1:212" ht="12.75">
      <c r="A3">
        <f aca="true" t="shared" si="2" ref="A3:A37">G3</f>
        <v>55853</v>
      </c>
      <c r="B3" s="1" t="str">
        <f aca="true" t="shared" si="3" ref="B3:B37">CONCATENATE(TRIM(H3),J3)</f>
        <v>A2</v>
      </c>
      <c r="C3">
        <f t="shared" si="0"/>
        <v>-1.7609</v>
      </c>
      <c r="D3">
        <f t="shared" si="1"/>
        <v>-0.7708</v>
      </c>
      <c r="G3">
        <v>55853</v>
      </c>
      <c r="H3" t="s">
        <v>206</v>
      </c>
      <c r="I3" t="s">
        <v>264</v>
      </c>
      <c r="J3">
        <v>2</v>
      </c>
      <c r="K3">
        <v>6</v>
      </c>
      <c r="L3">
        <v>57281179</v>
      </c>
      <c r="M3">
        <v>1750</v>
      </c>
      <c r="N3" t="s">
        <v>271</v>
      </c>
      <c r="O3">
        <v>20050627</v>
      </c>
      <c r="P3" t="s">
        <v>287</v>
      </c>
      <c r="Q3" t="s">
        <v>210</v>
      </c>
      <c r="R3" t="s">
        <v>273</v>
      </c>
      <c r="S3">
        <v>350</v>
      </c>
      <c r="T3">
        <v>3.42</v>
      </c>
      <c r="U3">
        <v>26.5</v>
      </c>
      <c r="V3">
        <v>46.8</v>
      </c>
      <c r="W3">
        <v>1.4</v>
      </c>
      <c r="X3">
        <v>-1.7609</v>
      </c>
      <c r="Y3">
        <v>-0.7708</v>
      </c>
      <c r="Z3">
        <v>1601</v>
      </c>
      <c r="AA3">
        <v>20</v>
      </c>
      <c r="AB3">
        <v>99</v>
      </c>
      <c r="AC3">
        <v>40</v>
      </c>
      <c r="AD3">
        <v>110</v>
      </c>
      <c r="AE3">
        <v>29</v>
      </c>
      <c r="AF3">
        <v>68</v>
      </c>
      <c r="AG3">
        <v>2</v>
      </c>
      <c r="AH3">
        <v>6.9</v>
      </c>
      <c r="AI3" t="s">
        <v>213</v>
      </c>
      <c r="AJ3">
        <v>2602</v>
      </c>
      <c r="AK3">
        <v>23.3</v>
      </c>
      <c r="AL3">
        <v>97.3</v>
      </c>
      <c r="AM3">
        <v>39.9</v>
      </c>
      <c r="AN3">
        <v>110</v>
      </c>
      <c r="AO3">
        <v>28.7</v>
      </c>
      <c r="AP3">
        <v>68.1</v>
      </c>
      <c r="AQ3">
        <v>1.76</v>
      </c>
      <c r="AR3">
        <v>-2.5</v>
      </c>
      <c r="AS3" t="s">
        <v>213</v>
      </c>
      <c r="AT3" t="s">
        <v>214</v>
      </c>
      <c r="AU3">
        <v>452</v>
      </c>
      <c r="AV3">
        <v>200</v>
      </c>
      <c r="AW3">
        <v>0.9</v>
      </c>
      <c r="AX3">
        <v>674</v>
      </c>
      <c r="AY3">
        <v>644</v>
      </c>
      <c r="AZ3" t="s">
        <v>213</v>
      </c>
      <c r="BA3" t="s">
        <v>213</v>
      </c>
      <c r="BB3" t="s">
        <v>215</v>
      </c>
      <c r="BC3" t="s">
        <v>213</v>
      </c>
      <c r="BD3" t="s">
        <v>216</v>
      </c>
      <c r="BE3">
        <v>807</v>
      </c>
      <c r="BF3">
        <v>306.1</v>
      </c>
      <c r="BG3">
        <v>1.3</v>
      </c>
      <c r="BH3">
        <v>577</v>
      </c>
      <c r="BI3">
        <v>582</v>
      </c>
      <c r="BJ3" t="s">
        <v>213</v>
      </c>
      <c r="BK3" t="s">
        <v>213</v>
      </c>
      <c r="BL3" t="s">
        <v>215</v>
      </c>
      <c r="BM3" t="s">
        <v>213</v>
      </c>
      <c r="BN3" t="s">
        <v>216</v>
      </c>
      <c r="BO3">
        <v>15.4</v>
      </c>
      <c r="BP3">
        <v>89</v>
      </c>
      <c r="BQ3">
        <v>25</v>
      </c>
      <c r="BR3">
        <v>30</v>
      </c>
      <c r="BS3">
        <v>44</v>
      </c>
      <c r="BT3">
        <v>59.4</v>
      </c>
      <c r="BU3">
        <v>25.2</v>
      </c>
      <c r="BV3">
        <v>33.9</v>
      </c>
      <c r="BW3">
        <v>44.3</v>
      </c>
      <c r="BX3">
        <v>73.5</v>
      </c>
      <c r="BY3">
        <v>37.9</v>
      </c>
      <c r="BZ3">
        <v>55.6</v>
      </c>
      <c r="CA3" t="s">
        <v>217</v>
      </c>
      <c r="CB3" t="s">
        <v>217</v>
      </c>
      <c r="CC3">
        <v>44.43</v>
      </c>
      <c r="CD3">
        <v>44.43</v>
      </c>
      <c r="CE3">
        <v>46.8</v>
      </c>
      <c r="CF3">
        <v>1.3</v>
      </c>
      <c r="CG3">
        <v>1.1</v>
      </c>
      <c r="CH3">
        <v>1.2</v>
      </c>
      <c r="CI3">
        <v>2.4</v>
      </c>
      <c r="CJ3">
        <v>0.6</v>
      </c>
      <c r="CK3">
        <v>2.8</v>
      </c>
      <c r="CL3">
        <v>0.6</v>
      </c>
      <c r="CM3">
        <v>1.6</v>
      </c>
      <c r="CN3">
        <v>0.9</v>
      </c>
      <c r="CO3">
        <v>1.3</v>
      </c>
      <c r="CP3">
        <v>3.7</v>
      </c>
      <c r="CQ3">
        <v>0.7</v>
      </c>
      <c r="CR3" t="s">
        <v>288</v>
      </c>
      <c r="CS3" t="s">
        <v>218</v>
      </c>
      <c r="CT3">
        <v>1.52</v>
      </c>
      <c r="CU3">
        <v>1.29</v>
      </c>
      <c r="CV3">
        <v>1.4</v>
      </c>
      <c r="CW3" t="s">
        <v>213</v>
      </c>
      <c r="CX3" t="s">
        <v>213</v>
      </c>
      <c r="CY3" t="s">
        <v>213</v>
      </c>
      <c r="CZ3" t="s">
        <v>213</v>
      </c>
      <c r="DA3" t="s">
        <v>213</v>
      </c>
      <c r="DB3" t="s">
        <v>213</v>
      </c>
      <c r="DC3" t="s">
        <v>213</v>
      </c>
      <c r="DD3" t="s">
        <v>213</v>
      </c>
      <c r="DE3" t="s">
        <v>213</v>
      </c>
      <c r="DF3" t="s">
        <v>213</v>
      </c>
      <c r="DG3" t="s">
        <v>213</v>
      </c>
      <c r="DH3" t="s">
        <v>213</v>
      </c>
      <c r="DI3" t="s">
        <v>219</v>
      </c>
      <c r="DJ3" t="s">
        <v>219</v>
      </c>
      <c r="DK3" t="s">
        <v>213</v>
      </c>
      <c r="DL3">
        <v>26.5</v>
      </c>
      <c r="DM3">
        <v>15.7</v>
      </c>
      <c r="DN3">
        <v>16.42</v>
      </c>
      <c r="DO3">
        <v>17.37</v>
      </c>
      <c r="DP3">
        <v>18.16</v>
      </c>
      <c r="DQ3">
        <v>18.99</v>
      </c>
      <c r="DR3">
        <v>19.11</v>
      </c>
      <c r="DS3">
        <v>19.54</v>
      </c>
      <c r="DT3">
        <v>20.09</v>
      </c>
      <c r="DU3">
        <v>20.64</v>
      </c>
      <c r="DV3">
        <v>21.16</v>
      </c>
      <c r="DW3">
        <v>0.2</v>
      </c>
      <c r="DX3">
        <v>1.1</v>
      </c>
      <c r="DY3">
        <v>1.8</v>
      </c>
      <c r="DZ3">
        <v>2.6</v>
      </c>
      <c r="EA3">
        <v>3.3</v>
      </c>
      <c r="EB3">
        <v>3.5</v>
      </c>
      <c r="EC3">
        <v>4</v>
      </c>
      <c r="ED3">
        <v>4.3</v>
      </c>
      <c r="EE3">
        <v>4.8</v>
      </c>
      <c r="EF3">
        <v>5.4</v>
      </c>
      <c r="EG3">
        <v>8.57</v>
      </c>
      <c r="EH3">
        <v>8.03</v>
      </c>
      <c r="EI3">
        <v>7.48</v>
      </c>
      <c r="EJ3">
        <v>6.73</v>
      </c>
      <c r="EK3">
        <v>6.31</v>
      </c>
      <c r="EL3">
        <v>6.13</v>
      </c>
      <c r="EM3">
        <v>4.97</v>
      </c>
      <c r="EN3">
        <v>4.55</v>
      </c>
      <c r="EO3">
        <v>4.12</v>
      </c>
      <c r="EP3">
        <v>3.84</v>
      </c>
      <c r="EQ3">
        <v>1.86</v>
      </c>
      <c r="ER3">
        <v>1.94</v>
      </c>
      <c r="ES3">
        <v>2.07</v>
      </c>
      <c r="ET3">
        <v>2.23</v>
      </c>
      <c r="EU3">
        <v>2.32</v>
      </c>
      <c r="EV3">
        <v>2.38</v>
      </c>
      <c r="EW3">
        <v>2.38</v>
      </c>
      <c r="EX3">
        <v>2.58</v>
      </c>
      <c r="EY3">
        <v>2.37</v>
      </c>
      <c r="EZ3">
        <v>2.64</v>
      </c>
      <c r="FA3" t="s">
        <v>220</v>
      </c>
      <c r="FB3">
        <v>3</v>
      </c>
      <c r="FC3">
        <v>4</v>
      </c>
      <c r="FD3">
        <v>4</v>
      </c>
      <c r="FE3">
        <v>4</v>
      </c>
      <c r="FF3">
        <v>4</v>
      </c>
      <c r="FG3">
        <v>4</v>
      </c>
      <c r="FH3">
        <v>4</v>
      </c>
      <c r="FI3">
        <v>5</v>
      </c>
      <c r="FJ3">
        <v>5</v>
      </c>
      <c r="FK3">
        <v>2</v>
      </c>
      <c r="FL3">
        <v>23</v>
      </c>
      <c r="FM3">
        <v>33</v>
      </c>
      <c r="FN3">
        <v>37</v>
      </c>
      <c r="FO3">
        <v>40</v>
      </c>
      <c r="FP3">
        <v>63</v>
      </c>
      <c r="FQ3">
        <v>79</v>
      </c>
      <c r="FR3">
        <v>93</v>
      </c>
      <c r="FS3">
        <v>110</v>
      </c>
      <c r="FT3">
        <v>156</v>
      </c>
      <c r="FU3" t="s">
        <v>220</v>
      </c>
      <c r="FV3">
        <v>1</v>
      </c>
      <c r="FW3">
        <v>3</v>
      </c>
      <c r="FX3">
        <v>1</v>
      </c>
      <c r="FY3" t="s">
        <v>220</v>
      </c>
      <c r="FZ3">
        <v>2</v>
      </c>
      <c r="GA3" t="s">
        <v>220</v>
      </c>
      <c r="GB3">
        <v>1</v>
      </c>
      <c r="GC3">
        <v>2</v>
      </c>
      <c r="GD3">
        <v>2</v>
      </c>
      <c r="GE3">
        <v>2</v>
      </c>
      <c r="GF3">
        <v>2</v>
      </c>
      <c r="GG3">
        <v>2</v>
      </c>
      <c r="GH3">
        <v>2</v>
      </c>
      <c r="GI3">
        <v>2</v>
      </c>
      <c r="GJ3">
        <v>2</v>
      </c>
      <c r="GK3">
        <v>3</v>
      </c>
      <c r="GL3">
        <v>2</v>
      </c>
      <c r="GM3">
        <v>3</v>
      </c>
      <c r="GN3">
        <v>3</v>
      </c>
      <c r="GO3" t="s">
        <v>220</v>
      </c>
      <c r="GP3" t="s">
        <v>220</v>
      </c>
      <c r="GQ3" t="s">
        <v>220</v>
      </c>
      <c r="GR3" t="s">
        <v>220</v>
      </c>
      <c r="GS3" t="s">
        <v>220</v>
      </c>
      <c r="GT3">
        <v>2</v>
      </c>
      <c r="GU3">
        <v>2</v>
      </c>
      <c r="GV3">
        <v>3</v>
      </c>
      <c r="GW3">
        <v>4</v>
      </c>
      <c r="GX3">
        <v>5</v>
      </c>
      <c r="GY3" t="s">
        <v>274</v>
      </c>
      <c r="GZ3" t="s">
        <v>289</v>
      </c>
      <c r="HA3" t="s">
        <v>286</v>
      </c>
      <c r="HB3" t="s">
        <v>225</v>
      </c>
      <c r="HC3" t="s">
        <v>277</v>
      </c>
      <c r="HD3" t="s">
        <v>218</v>
      </c>
    </row>
    <row r="4" spans="1:212" ht="12.75">
      <c r="A4">
        <f t="shared" si="2"/>
        <v>55850</v>
      </c>
      <c r="B4" s="1" t="str">
        <f t="shared" si="3"/>
        <v>A2</v>
      </c>
      <c r="C4">
        <f t="shared" si="0"/>
        <v>-0.7778</v>
      </c>
      <c r="D4">
        <f t="shared" si="1"/>
        <v>-1.4049</v>
      </c>
      <c r="G4">
        <v>55850</v>
      </c>
      <c r="H4" t="s">
        <v>206</v>
      </c>
      <c r="I4" t="s">
        <v>207</v>
      </c>
      <c r="J4">
        <v>2</v>
      </c>
      <c r="K4">
        <v>7</v>
      </c>
      <c r="L4">
        <v>57281179</v>
      </c>
      <c r="M4">
        <v>2100</v>
      </c>
      <c r="N4" t="s">
        <v>271</v>
      </c>
      <c r="O4">
        <v>20050713</v>
      </c>
      <c r="P4" t="s">
        <v>297</v>
      </c>
      <c r="Q4" t="s">
        <v>210</v>
      </c>
      <c r="R4" t="s">
        <v>273</v>
      </c>
      <c r="S4">
        <v>350</v>
      </c>
      <c r="T4">
        <v>3.54</v>
      </c>
      <c r="U4">
        <v>32.8</v>
      </c>
      <c r="V4">
        <v>61.4</v>
      </c>
      <c r="W4">
        <v>1.3</v>
      </c>
      <c r="X4">
        <v>-0.7778</v>
      </c>
      <c r="Y4">
        <v>-1.4049</v>
      </c>
      <c r="Z4">
        <v>1601</v>
      </c>
      <c r="AA4">
        <v>20</v>
      </c>
      <c r="AB4">
        <v>99</v>
      </c>
      <c r="AC4">
        <v>40</v>
      </c>
      <c r="AD4">
        <v>110</v>
      </c>
      <c r="AE4">
        <v>29</v>
      </c>
      <c r="AF4">
        <v>71.4</v>
      </c>
      <c r="AG4">
        <v>2</v>
      </c>
      <c r="AH4">
        <v>7.3</v>
      </c>
      <c r="AI4" t="s">
        <v>213</v>
      </c>
      <c r="AJ4">
        <v>2602</v>
      </c>
      <c r="AK4">
        <v>24.4</v>
      </c>
      <c r="AL4">
        <v>95.1</v>
      </c>
      <c r="AM4">
        <v>40</v>
      </c>
      <c r="AN4">
        <v>109.9</v>
      </c>
      <c r="AO4">
        <v>28.7</v>
      </c>
      <c r="AP4">
        <v>68.2</v>
      </c>
      <c r="AQ4">
        <v>1.82</v>
      </c>
      <c r="AR4">
        <v>-2.5</v>
      </c>
      <c r="AS4" t="s">
        <v>213</v>
      </c>
      <c r="AT4" t="s">
        <v>214</v>
      </c>
      <c r="AU4">
        <v>449</v>
      </c>
      <c r="AV4">
        <v>199.8</v>
      </c>
      <c r="AW4">
        <v>0.9</v>
      </c>
      <c r="AX4">
        <v>677</v>
      </c>
      <c r="AY4">
        <v>648</v>
      </c>
      <c r="AZ4" t="s">
        <v>213</v>
      </c>
      <c r="BA4" t="s">
        <v>213</v>
      </c>
      <c r="BB4" t="s">
        <v>215</v>
      </c>
      <c r="BC4" t="s">
        <v>213</v>
      </c>
      <c r="BD4" t="s">
        <v>216</v>
      </c>
      <c r="BE4">
        <v>807</v>
      </c>
      <c r="BF4">
        <v>305</v>
      </c>
      <c r="BG4">
        <v>1.3</v>
      </c>
      <c r="BH4">
        <v>580</v>
      </c>
      <c r="BI4">
        <v>585</v>
      </c>
      <c r="BJ4" t="s">
        <v>213</v>
      </c>
      <c r="BK4" t="s">
        <v>213</v>
      </c>
      <c r="BL4" t="s">
        <v>215</v>
      </c>
      <c r="BM4" t="s">
        <v>213</v>
      </c>
      <c r="BN4" t="s">
        <v>216</v>
      </c>
      <c r="BO4">
        <v>58.4</v>
      </c>
      <c r="BP4">
        <v>92</v>
      </c>
      <c r="BQ4">
        <v>20.3</v>
      </c>
      <c r="BR4">
        <v>80.3</v>
      </c>
      <c r="BS4">
        <v>31.4</v>
      </c>
      <c r="BT4">
        <v>84.3</v>
      </c>
      <c r="BU4">
        <v>63.9</v>
      </c>
      <c r="BV4">
        <v>80.5</v>
      </c>
      <c r="BW4">
        <v>64.3</v>
      </c>
      <c r="BX4">
        <v>48.8</v>
      </c>
      <c r="BY4">
        <v>43.4</v>
      </c>
      <c r="BZ4">
        <v>96.8</v>
      </c>
      <c r="CA4" t="s">
        <v>217</v>
      </c>
      <c r="CB4" t="s">
        <v>217</v>
      </c>
      <c r="CC4">
        <v>63.7</v>
      </c>
      <c r="CD4">
        <v>63.7</v>
      </c>
      <c r="CE4">
        <v>61.4</v>
      </c>
      <c r="CF4">
        <v>0.7</v>
      </c>
      <c r="CG4">
        <v>0.5</v>
      </c>
      <c r="CH4">
        <v>0.8</v>
      </c>
      <c r="CI4">
        <v>1.5</v>
      </c>
      <c r="CJ4">
        <v>1.8</v>
      </c>
      <c r="CK4">
        <v>1.8</v>
      </c>
      <c r="CL4">
        <v>0.7</v>
      </c>
      <c r="CM4">
        <v>1.9</v>
      </c>
      <c r="CN4">
        <v>2.2</v>
      </c>
      <c r="CO4">
        <v>1</v>
      </c>
      <c r="CP4">
        <v>1.7</v>
      </c>
      <c r="CQ4">
        <v>1.1</v>
      </c>
      <c r="CR4" t="s">
        <v>218</v>
      </c>
      <c r="CS4" t="s">
        <v>218</v>
      </c>
      <c r="CT4">
        <v>1.31</v>
      </c>
      <c r="CU4">
        <v>1.31</v>
      </c>
      <c r="CV4">
        <v>1.3</v>
      </c>
      <c r="CW4" t="s">
        <v>213</v>
      </c>
      <c r="CX4" t="s">
        <v>213</v>
      </c>
      <c r="CY4" t="s">
        <v>213</v>
      </c>
      <c r="CZ4" t="s">
        <v>213</v>
      </c>
      <c r="DA4" t="s">
        <v>213</v>
      </c>
      <c r="DB4" t="s">
        <v>213</v>
      </c>
      <c r="DC4" t="s">
        <v>213</v>
      </c>
      <c r="DD4" t="s">
        <v>213</v>
      </c>
      <c r="DE4" t="s">
        <v>213</v>
      </c>
      <c r="DF4" t="s">
        <v>213</v>
      </c>
      <c r="DG4" t="s">
        <v>213</v>
      </c>
      <c r="DH4" t="s">
        <v>213</v>
      </c>
      <c r="DI4" t="s">
        <v>219</v>
      </c>
      <c r="DJ4" t="s">
        <v>219</v>
      </c>
      <c r="DK4" t="s">
        <v>213</v>
      </c>
      <c r="DL4">
        <v>32.8</v>
      </c>
      <c r="DM4">
        <v>16.41</v>
      </c>
      <c r="DN4">
        <v>17.2</v>
      </c>
      <c r="DO4">
        <v>18.21</v>
      </c>
      <c r="DP4">
        <v>19.3</v>
      </c>
      <c r="DQ4">
        <v>20.41</v>
      </c>
      <c r="DR4">
        <v>20.33</v>
      </c>
      <c r="DS4">
        <v>21.31</v>
      </c>
      <c r="DT4">
        <v>22.62</v>
      </c>
      <c r="DU4">
        <v>25.37</v>
      </c>
      <c r="DV4">
        <v>27.03</v>
      </c>
      <c r="DW4">
        <v>0.2</v>
      </c>
      <c r="DX4">
        <v>1.1</v>
      </c>
      <c r="DY4">
        <v>1.9</v>
      </c>
      <c r="DZ4">
        <v>2.7</v>
      </c>
      <c r="EA4">
        <v>3.4</v>
      </c>
      <c r="EB4">
        <v>3.7</v>
      </c>
      <c r="EC4">
        <v>4.1</v>
      </c>
      <c r="ED4">
        <v>4.6</v>
      </c>
      <c r="EE4">
        <v>5</v>
      </c>
      <c r="EF4">
        <v>5.4</v>
      </c>
      <c r="EG4">
        <v>11.13</v>
      </c>
      <c r="EH4">
        <v>10.68</v>
      </c>
      <c r="EI4">
        <v>9.93</v>
      </c>
      <c r="EJ4">
        <v>9.35</v>
      </c>
      <c r="EK4">
        <v>8.79</v>
      </c>
      <c r="EL4">
        <v>8.17</v>
      </c>
      <c r="EM4">
        <v>7.35</v>
      </c>
      <c r="EN4">
        <v>6.43</v>
      </c>
      <c r="EO4">
        <v>5.56</v>
      </c>
      <c r="EP4">
        <v>4.67</v>
      </c>
      <c r="EQ4">
        <v>1.73</v>
      </c>
      <c r="ER4">
        <v>1.84</v>
      </c>
      <c r="ES4">
        <v>2.13</v>
      </c>
      <c r="ET4">
        <v>2.39</v>
      </c>
      <c r="EU4">
        <v>2.42</v>
      </c>
      <c r="EV4">
        <v>2.45</v>
      </c>
      <c r="EW4">
        <v>2.73</v>
      </c>
      <c r="EX4">
        <v>3.1</v>
      </c>
      <c r="EY4">
        <v>2.81</v>
      </c>
      <c r="EZ4">
        <v>3.05</v>
      </c>
      <c r="FA4" t="s">
        <v>220</v>
      </c>
      <c r="FB4">
        <v>1</v>
      </c>
      <c r="FC4">
        <v>1</v>
      </c>
      <c r="FD4">
        <v>2</v>
      </c>
      <c r="FE4">
        <v>2</v>
      </c>
      <c r="FF4">
        <v>2</v>
      </c>
      <c r="FG4">
        <v>2</v>
      </c>
      <c r="FH4">
        <v>4</v>
      </c>
      <c r="FI4">
        <v>3</v>
      </c>
      <c r="FJ4">
        <v>4</v>
      </c>
      <c r="FK4">
        <v>2</v>
      </c>
      <c r="FL4">
        <v>26</v>
      </c>
      <c r="FM4">
        <v>39</v>
      </c>
      <c r="FN4">
        <v>47</v>
      </c>
      <c r="FO4">
        <v>50</v>
      </c>
      <c r="FP4">
        <v>72</v>
      </c>
      <c r="FQ4">
        <v>85</v>
      </c>
      <c r="FR4">
        <v>97</v>
      </c>
      <c r="FS4">
        <v>124</v>
      </c>
      <c r="FT4">
        <v>176</v>
      </c>
      <c r="FU4" t="s">
        <v>220</v>
      </c>
      <c r="FV4" t="s">
        <v>220</v>
      </c>
      <c r="FW4" t="s">
        <v>220</v>
      </c>
      <c r="FX4" t="s">
        <v>220</v>
      </c>
      <c r="FY4" t="s">
        <v>220</v>
      </c>
      <c r="FZ4">
        <v>1</v>
      </c>
      <c r="GA4">
        <v>1</v>
      </c>
      <c r="GB4">
        <v>2</v>
      </c>
      <c r="GC4" t="s">
        <v>220</v>
      </c>
      <c r="GD4" t="s">
        <v>220</v>
      </c>
      <c r="GE4">
        <v>1</v>
      </c>
      <c r="GF4" t="s">
        <v>220</v>
      </c>
      <c r="GG4">
        <v>1</v>
      </c>
      <c r="GH4" t="s">
        <v>220</v>
      </c>
      <c r="GI4" t="s">
        <v>220</v>
      </c>
      <c r="GJ4">
        <v>1</v>
      </c>
      <c r="GK4">
        <v>2</v>
      </c>
      <c r="GL4">
        <v>1</v>
      </c>
      <c r="GM4">
        <v>1</v>
      </c>
      <c r="GN4">
        <v>2</v>
      </c>
      <c r="GO4" t="s">
        <v>220</v>
      </c>
      <c r="GP4" t="s">
        <v>220</v>
      </c>
      <c r="GQ4" t="s">
        <v>220</v>
      </c>
      <c r="GR4" t="s">
        <v>220</v>
      </c>
      <c r="GS4" t="s">
        <v>220</v>
      </c>
      <c r="GT4">
        <v>1</v>
      </c>
      <c r="GU4">
        <v>2</v>
      </c>
      <c r="GV4">
        <v>3</v>
      </c>
      <c r="GW4">
        <v>3</v>
      </c>
      <c r="GX4">
        <v>4</v>
      </c>
      <c r="GY4" t="s">
        <v>292</v>
      </c>
      <c r="GZ4" t="s">
        <v>298</v>
      </c>
      <c r="HA4" t="s">
        <v>296</v>
      </c>
      <c r="HB4" t="s">
        <v>225</v>
      </c>
      <c r="HC4" t="s">
        <v>277</v>
      </c>
      <c r="HD4" t="s">
        <v>218</v>
      </c>
    </row>
    <row r="5" spans="1:212" ht="12.75">
      <c r="A5">
        <f t="shared" si="2"/>
        <v>55852</v>
      </c>
      <c r="B5" s="1" t="str">
        <f t="shared" si="3"/>
        <v>A2</v>
      </c>
      <c r="C5">
        <f t="shared" si="0"/>
        <v>-0.1111</v>
      </c>
      <c r="D5">
        <f t="shared" si="1"/>
        <v>-1.1176</v>
      </c>
      <c r="G5">
        <v>55852</v>
      </c>
      <c r="H5" t="s">
        <v>206</v>
      </c>
      <c r="I5" t="s">
        <v>270</v>
      </c>
      <c r="J5">
        <v>2</v>
      </c>
      <c r="K5">
        <v>8</v>
      </c>
      <c r="L5">
        <v>57281179</v>
      </c>
      <c r="M5">
        <v>2450</v>
      </c>
      <c r="N5" t="s">
        <v>271</v>
      </c>
      <c r="O5">
        <v>20050801</v>
      </c>
      <c r="P5" t="s">
        <v>311</v>
      </c>
      <c r="Q5">
        <v>20061123</v>
      </c>
      <c r="R5" t="s">
        <v>273</v>
      </c>
      <c r="S5">
        <v>350</v>
      </c>
      <c r="T5">
        <v>3.62</v>
      </c>
      <c r="U5">
        <v>42.2</v>
      </c>
      <c r="V5">
        <v>77.8</v>
      </c>
      <c r="W5">
        <v>1.6</v>
      </c>
      <c r="X5">
        <v>-0.1111</v>
      </c>
      <c r="Y5">
        <v>-1.1176</v>
      </c>
      <c r="Z5">
        <v>1601</v>
      </c>
      <c r="AA5">
        <v>20</v>
      </c>
      <c r="AB5">
        <v>99</v>
      </c>
      <c r="AC5">
        <v>39.9</v>
      </c>
      <c r="AD5">
        <v>110</v>
      </c>
      <c r="AE5">
        <v>29</v>
      </c>
      <c r="AF5">
        <v>69.6</v>
      </c>
      <c r="AG5">
        <v>2</v>
      </c>
      <c r="AH5">
        <v>7.6</v>
      </c>
      <c r="AI5" t="s">
        <v>213</v>
      </c>
      <c r="AJ5">
        <v>2602</v>
      </c>
      <c r="AK5">
        <v>24.6</v>
      </c>
      <c r="AL5">
        <v>97.3</v>
      </c>
      <c r="AM5">
        <v>39.9</v>
      </c>
      <c r="AN5">
        <v>112.2</v>
      </c>
      <c r="AO5">
        <v>28.7</v>
      </c>
      <c r="AP5">
        <v>69.2</v>
      </c>
      <c r="AQ5">
        <v>1.8</v>
      </c>
      <c r="AR5">
        <v>-2.3</v>
      </c>
      <c r="AS5" t="s">
        <v>213</v>
      </c>
      <c r="AT5" t="s">
        <v>214</v>
      </c>
      <c r="AU5">
        <v>445</v>
      </c>
      <c r="AV5">
        <v>198.1</v>
      </c>
      <c r="AW5">
        <v>0.8</v>
      </c>
      <c r="AX5">
        <v>686</v>
      </c>
      <c r="AY5">
        <v>657</v>
      </c>
      <c r="AZ5" t="s">
        <v>213</v>
      </c>
      <c r="BA5" t="s">
        <v>213</v>
      </c>
      <c r="BB5" t="s">
        <v>215</v>
      </c>
      <c r="BC5" t="s">
        <v>213</v>
      </c>
      <c r="BD5" t="s">
        <v>216</v>
      </c>
      <c r="BE5">
        <v>804</v>
      </c>
      <c r="BF5">
        <v>306</v>
      </c>
      <c r="BG5">
        <v>1.4</v>
      </c>
      <c r="BH5">
        <v>579</v>
      </c>
      <c r="BI5">
        <v>585</v>
      </c>
      <c r="BJ5" t="s">
        <v>213</v>
      </c>
      <c r="BK5" t="s">
        <v>213</v>
      </c>
      <c r="BL5" t="s">
        <v>215</v>
      </c>
      <c r="BM5" t="s">
        <v>213</v>
      </c>
      <c r="BN5" t="s">
        <v>216</v>
      </c>
      <c r="BO5">
        <v>43.5</v>
      </c>
      <c r="BP5">
        <v>121.2</v>
      </c>
      <c r="BQ5">
        <v>48.9</v>
      </c>
      <c r="BR5">
        <v>111.4</v>
      </c>
      <c r="BS5">
        <v>64.4</v>
      </c>
      <c r="BT5">
        <v>94.9</v>
      </c>
      <c r="BU5">
        <v>60.4</v>
      </c>
      <c r="BV5">
        <v>119.2</v>
      </c>
      <c r="BW5">
        <v>99.6</v>
      </c>
      <c r="BX5">
        <v>105.6</v>
      </c>
      <c r="BY5">
        <v>69.1</v>
      </c>
      <c r="BZ5">
        <v>60.4</v>
      </c>
      <c r="CA5" t="s">
        <v>217</v>
      </c>
      <c r="CB5" t="s">
        <v>217</v>
      </c>
      <c r="CC5">
        <v>83.22</v>
      </c>
      <c r="CD5">
        <v>83.22</v>
      </c>
      <c r="CE5">
        <v>77.8</v>
      </c>
      <c r="CF5">
        <v>1</v>
      </c>
      <c r="CG5">
        <v>2</v>
      </c>
      <c r="CH5">
        <v>1.6</v>
      </c>
      <c r="CI5">
        <v>1.7</v>
      </c>
      <c r="CJ5">
        <v>1.3</v>
      </c>
      <c r="CK5">
        <v>2.2</v>
      </c>
      <c r="CL5">
        <v>1</v>
      </c>
      <c r="CM5">
        <v>2.3</v>
      </c>
      <c r="CN5">
        <v>2</v>
      </c>
      <c r="CO5">
        <v>1.6</v>
      </c>
      <c r="CP5">
        <v>2.3</v>
      </c>
      <c r="CQ5">
        <v>2</v>
      </c>
      <c r="CR5" t="s">
        <v>218</v>
      </c>
      <c r="CS5" t="s">
        <v>218</v>
      </c>
      <c r="CT5">
        <v>1.75</v>
      </c>
      <c r="CU5">
        <v>1.75</v>
      </c>
      <c r="CV5">
        <v>1.6</v>
      </c>
      <c r="CW5" t="s">
        <v>213</v>
      </c>
      <c r="CX5" t="s">
        <v>213</v>
      </c>
      <c r="CY5" t="s">
        <v>213</v>
      </c>
      <c r="CZ5" t="s">
        <v>213</v>
      </c>
      <c r="DA5" t="s">
        <v>213</v>
      </c>
      <c r="DB5" t="s">
        <v>213</v>
      </c>
      <c r="DC5" t="s">
        <v>213</v>
      </c>
      <c r="DD5" t="s">
        <v>213</v>
      </c>
      <c r="DE5" t="s">
        <v>213</v>
      </c>
      <c r="DF5" t="s">
        <v>213</v>
      </c>
      <c r="DG5" t="s">
        <v>213</v>
      </c>
      <c r="DH5" t="s">
        <v>213</v>
      </c>
      <c r="DI5" t="s">
        <v>219</v>
      </c>
      <c r="DJ5" t="s">
        <v>219</v>
      </c>
      <c r="DK5" t="s">
        <v>213</v>
      </c>
      <c r="DL5">
        <v>42.2</v>
      </c>
      <c r="DM5">
        <v>14.91</v>
      </c>
      <c r="DN5">
        <v>16.68</v>
      </c>
      <c r="DO5">
        <v>17.58</v>
      </c>
      <c r="DP5">
        <v>18.41</v>
      </c>
      <c r="DQ5">
        <v>19.08</v>
      </c>
      <c r="DR5">
        <v>19.35</v>
      </c>
      <c r="DS5">
        <v>19.91</v>
      </c>
      <c r="DT5">
        <v>20.8</v>
      </c>
      <c r="DU5">
        <v>21.56</v>
      </c>
      <c r="DV5">
        <v>23.02</v>
      </c>
      <c r="DW5">
        <v>0.3</v>
      </c>
      <c r="DX5">
        <v>1.2</v>
      </c>
      <c r="DY5">
        <v>2.1</v>
      </c>
      <c r="DZ5">
        <v>2.9</v>
      </c>
      <c r="EA5">
        <v>3.3</v>
      </c>
      <c r="EB5">
        <v>3.7</v>
      </c>
      <c r="EC5">
        <v>4.1</v>
      </c>
      <c r="ED5">
        <v>4.6</v>
      </c>
      <c r="EE5">
        <v>5.1</v>
      </c>
      <c r="EF5">
        <v>5.6</v>
      </c>
      <c r="EG5">
        <v>7.37</v>
      </c>
      <c r="EH5">
        <v>6.99</v>
      </c>
      <c r="EI5">
        <v>6.58</v>
      </c>
      <c r="EJ5">
        <v>5.79</v>
      </c>
      <c r="EK5">
        <v>5.77</v>
      </c>
      <c r="EL5">
        <v>4.84</v>
      </c>
      <c r="EM5">
        <v>4.58</v>
      </c>
      <c r="EN5">
        <v>3.83</v>
      </c>
      <c r="EO5">
        <v>3.21</v>
      </c>
      <c r="EP5">
        <v>2.69</v>
      </c>
      <c r="EQ5">
        <v>1.05</v>
      </c>
      <c r="ER5">
        <v>1.41</v>
      </c>
      <c r="ES5">
        <v>1.54</v>
      </c>
      <c r="ET5">
        <v>1.64</v>
      </c>
      <c r="EU5">
        <v>1.77</v>
      </c>
      <c r="EV5">
        <v>1.56</v>
      </c>
      <c r="EW5">
        <v>1.85</v>
      </c>
      <c r="EX5">
        <v>1.89</v>
      </c>
      <c r="EY5">
        <v>2.03</v>
      </c>
      <c r="EZ5">
        <v>2.13</v>
      </c>
      <c r="FA5">
        <v>1</v>
      </c>
      <c r="FB5">
        <v>2</v>
      </c>
      <c r="FC5">
        <v>2</v>
      </c>
      <c r="FD5">
        <v>3</v>
      </c>
      <c r="FE5">
        <v>3</v>
      </c>
      <c r="FF5">
        <v>3</v>
      </c>
      <c r="FG5">
        <v>3</v>
      </c>
      <c r="FH5">
        <v>4</v>
      </c>
      <c r="FI5">
        <v>6</v>
      </c>
      <c r="FJ5">
        <v>7</v>
      </c>
      <c r="FK5">
        <v>1</v>
      </c>
      <c r="FL5">
        <v>26</v>
      </c>
      <c r="FM5">
        <v>38</v>
      </c>
      <c r="FN5">
        <v>42</v>
      </c>
      <c r="FO5">
        <v>44</v>
      </c>
      <c r="FP5">
        <v>65</v>
      </c>
      <c r="FQ5">
        <v>79</v>
      </c>
      <c r="FR5">
        <v>131</v>
      </c>
      <c r="FS5">
        <v>175</v>
      </c>
      <c r="FT5">
        <v>211</v>
      </c>
      <c r="FU5" t="s">
        <v>220</v>
      </c>
      <c r="FV5" t="s">
        <v>220</v>
      </c>
      <c r="FW5" t="s">
        <v>220</v>
      </c>
      <c r="FX5" t="s">
        <v>220</v>
      </c>
      <c r="FY5" t="s">
        <v>220</v>
      </c>
      <c r="FZ5" t="s">
        <v>220</v>
      </c>
      <c r="GA5">
        <v>1</v>
      </c>
      <c r="GB5" t="s">
        <v>220</v>
      </c>
      <c r="GC5" t="s">
        <v>220</v>
      </c>
      <c r="GD5" t="s">
        <v>220</v>
      </c>
      <c r="GE5" t="s">
        <v>220</v>
      </c>
      <c r="GF5" t="s">
        <v>220</v>
      </c>
      <c r="GG5">
        <v>1</v>
      </c>
      <c r="GH5" t="s">
        <v>220</v>
      </c>
      <c r="GI5">
        <v>1</v>
      </c>
      <c r="GJ5">
        <v>2</v>
      </c>
      <c r="GK5">
        <v>1</v>
      </c>
      <c r="GL5">
        <v>1</v>
      </c>
      <c r="GM5">
        <v>2</v>
      </c>
      <c r="GN5">
        <v>2</v>
      </c>
      <c r="GO5" t="s">
        <v>220</v>
      </c>
      <c r="GP5" t="s">
        <v>220</v>
      </c>
      <c r="GQ5" t="s">
        <v>220</v>
      </c>
      <c r="GR5" t="s">
        <v>220</v>
      </c>
      <c r="GS5" t="s">
        <v>220</v>
      </c>
      <c r="GT5">
        <v>1</v>
      </c>
      <c r="GU5">
        <v>2</v>
      </c>
      <c r="GV5">
        <v>3</v>
      </c>
      <c r="GW5">
        <v>3</v>
      </c>
      <c r="GX5">
        <v>4</v>
      </c>
      <c r="GY5" t="s">
        <v>312</v>
      </c>
      <c r="GZ5" t="s">
        <v>313</v>
      </c>
      <c r="HA5" t="s">
        <v>310</v>
      </c>
      <c r="HB5" t="s">
        <v>225</v>
      </c>
      <c r="HC5" t="s">
        <v>277</v>
      </c>
      <c r="HD5" t="s">
        <v>218</v>
      </c>
    </row>
    <row r="6" spans="1:212" ht="12.75">
      <c r="A6">
        <f t="shared" si="2"/>
        <v>58241</v>
      </c>
      <c r="B6" s="1" t="str">
        <f t="shared" si="3"/>
        <v>A2</v>
      </c>
      <c r="C6">
        <f t="shared" si="0"/>
        <v>1.7778</v>
      </c>
      <c r="D6">
        <f t="shared" si="1"/>
        <v>1.8889</v>
      </c>
      <c r="G6">
        <v>58241</v>
      </c>
      <c r="H6" t="s">
        <v>206</v>
      </c>
      <c r="I6" t="s">
        <v>270</v>
      </c>
      <c r="J6">
        <v>2</v>
      </c>
      <c r="K6">
        <v>21</v>
      </c>
      <c r="L6">
        <v>57339275</v>
      </c>
      <c r="M6">
        <v>3150</v>
      </c>
      <c r="N6" t="s">
        <v>319</v>
      </c>
      <c r="O6">
        <v>20060924</v>
      </c>
      <c r="P6" t="s">
        <v>371</v>
      </c>
      <c r="Q6">
        <v>20070924</v>
      </c>
      <c r="R6" t="s">
        <v>273</v>
      </c>
      <c r="S6">
        <v>350</v>
      </c>
      <c r="T6">
        <v>3.66</v>
      </c>
      <c r="U6">
        <v>52.4</v>
      </c>
      <c r="V6">
        <v>123.8</v>
      </c>
      <c r="W6">
        <v>0.8</v>
      </c>
      <c r="X6">
        <v>1.7778</v>
      </c>
      <c r="Y6">
        <v>1.8889</v>
      </c>
      <c r="Z6">
        <v>1601</v>
      </c>
      <c r="AA6">
        <v>20</v>
      </c>
      <c r="AB6">
        <v>99</v>
      </c>
      <c r="AC6">
        <v>40</v>
      </c>
      <c r="AD6">
        <v>110</v>
      </c>
      <c r="AE6">
        <v>29</v>
      </c>
      <c r="AF6">
        <v>68</v>
      </c>
      <c r="AG6">
        <v>2</v>
      </c>
      <c r="AH6">
        <v>7.2</v>
      </c>
      <c r="AI6">
        <v>103</v>
      </c>
      <c r="AJ6">
        <v>2603</v>
      </c>
      <c r="AK6">
        <v>24.5</v>
      </c>
      <c r="AL6">
        <v>98.6</v>
      </c>
      <c r="AM6">
        <v>39.9</v>
      </c>
      <c r="AN6">
        <v>110.1</v>
      </c>
      <c r="AO6">
        <v>28.4</v>
      </c>
      <c r="AP6">
        <v>68.3</v>
      </c>
      <c r="AQ6">
        <v>1.84</v>
      </c>
      <c r="AR6">
        <v>-1</v>
      </c>
      <c r="AS6">
        <v>101.8</v>
      </c>
      <c r="AT6">
        <v>32136</v>
      </c>
      <c r="AU6">
        <v>421</v>
      </c>
      <c r="AV6">
        <v>213.7</v>
      </c>
      <c r="AW6">
        <v>0.8</v>
      </c>
      <c r="AX6">
        <v>701</v>
      </c>
      <c r="AY6">
        <v>679</v>
      </c>
      <c r="AZ6">
        <v>517</v>
      </c>
      <c r="BA6">
        <v>102.3</v>
      </c>
      <c r="BB6">
        <v>65.9</v>
      </c>
      <c r="BC6">
        <v>291.4</v>
      </c>
      <c r="BD6" t="s">
        <v>216</v>
      </c>
      <c r="BE6">
        <v>789</v>
      </c>
      <c r="BF6">
        <v>309.8</v>
      </c>
      <c r="BG6">
        <v>1.4</v>
      </c>
      <c r="BH6">
        <v>592</v>
      </c>
      <c r="BI6">
        <v>625</v>
      </c>
      <c r="BJ6">
        <v>439</v>
      </c>
      <c r="BK6">
        <v>98.1</v>
      </c>
      <c r="BL6">
        <v>117.4</v>
      </c>
      <c r="BM6">
        <v>368</v>
      </c>
      <c r="BN6" t="s">
        <v>216</v>
      </c>
      <c r="BO6">
        <v>71.3</v>
      </c>
      <c r="BP6">
        <v>185.1</v>
      </c>
      <c r="BQ6">
        <v>90.5</v>
      </c>
      <c r="BR6">
        <v>157.3</v>
      </c>
      <c r="BS6">
        <v>66.1</v>
      </c>
      <c r="BT6">
        <v>199.6</v>
      </c>
      <c r="BU6">
        <v>109.9</v>
      </c>
      <c r="BV6">
        <v>186.1</v>
      </c>
      <c r="BW6">
        <v>106.9</v>
      </c>
      <c r="BX6">
        <v>172.1</v>
      </c>
      <c r="BY6">
        <v>104.1</v>
      </c>
      <c r="BZ6">
        <v>121.2</v>
      </c>
      <c r="CA6" t="s">
        <v>342</v>
      </c>
      <c r="CB6" t="s">
        <v>342</v>
      </c>
      <c r="CC6">
        <v>130.85</v>
      </c>
      <c r="CD6">
        <v>130.85</v>
      </c>
      <c r="CE6">
        <v>123.8</v>
      </c>
      <c r="CF6">
        <v>1.3</v>
      </c>
      <c r="CG6">
        <v>1.2</v>
      </c>
      <c r="CH6">
        <v>1</v>
      </c>
      <c r="CI6">
        <v>2.1</v>
      </c>
      <c r="CJ6">
        <v>1</v>
      </c>
      <c r="CK6">
        <v>1.3</v>
      </c>
      <c r="CL6">
        <v>0.8</v>
      </c>
      <c r="CM6">
        <v>1</v>
      </c>
      <c r="CN6">
        <v>0.9</v>
      </c>
      <c r="CO6">
        <v>0.9</v>
      </c>
      <c r="CP6">
        <v>0.7</v>
      </c>
      <c r="CQ6">
        <v>1</v>
      </c>
      <c r="CR6" t="s">
        <v>343</v>
      </c>
      <c r="CS6" t="s">
        <v>372</v>
      </c>
      <c r="CT6">
        <v>1.1</v>
      </c>
      <c r="CU6">
        <v>1.02</v>
      </c>
      <c r="CV6">
        <v>0.8</v>
      </c>
      <c r="CW6">
        <v>62.7</v>
      </c>
      <c r="CX6">
        <v>51</v>
      </c>
      <c r="CY6">
        <v>49.3</v>
      </c>
      <c r="CZ6">
        <v>47.7</v>
      </c>
      <c r="DA6">
        <v>64</v>
      </c>
      <c r="DB6">
        <v>44.7</v>
      </c>
      <c r="DC6">
        <v>53.7</v>
      </c>
      <c r="DD6">
        <v>56.7</v>
      </c>
      <c r="DE6">
        <v>52.7</v>
      </c>
      <c r="DF6">
        <v>51.7</v>
      </c>
      <c r="DG6">
        <v>55.7</v>
      </c>
      <c r="DH6">
        <v>38.7</v>
      </c>
      <c r="DI6" t="s">
        <v>219</v>
      </c>
      <c r="DJ6" t="s">
        <v>219</v>
      </c>
      <c r="DK6">
        <v>52.4</v>
      </c>
      <c r="DL6">
        <v>52.4</v>
      </c>
      <c r="DM6">
        <v>15</v>
      </c>
      <c r="DN6">
        <v>16.19</v>
      </c>
      <c r="DO6">
        <v>16.94</v>
      </c>
      <c r="DP6">
        <v>17.33</v>
      </c>
      <c r="DQ6">
        <v>18.4</v>
      </c>
      <c r="DR6">
        <v>18.71</v>
      </c>
      <c r="DS6">
        <v>19.47</v>
      </c>
      <c r="DT6">
        <v>20.33</v>
      </c>
      <c r="DU6">
        <v>20.98</v>
      </c>
      <c r="DV6">
        <v>22.38</v>
      </c>
      <c r="DW6">
        <v>0.4</v>
      </c>
      <c r="DX6">
        <v>1.1</v>
      </c>
      <c r="DY6">
        <v>1.6</v>
      </c>
      <c r="DZ6">
        <v>2.4</v>
      </c>
      <c r="EA6">
        <v>3.5</v>
      </c>
      <c r="EB6">
        <v>3.8</v>
      </c>
      <c r="EC6">
        <v>4.3</v>
      </c>
      <c r="ED6">
        <v>4.9</v>
      </c>
      <c r="EE6">
        <v>5.3</v>
      </c>
      <c r="EF6">
        <v>6</v>
      </c>
      <c r="EG6">
        <v>7.39</v>
      </c>
      <c r="EH6">
        <v>6.79</v>
      </c>
      <c r="EI6">
        <v>5.49</v>
      </c>
      <c r="EJ6">
        <v>4.78</v>
      </c>
      <c r="EK6">
        <v>3.9</v>
      </c>
      <c r="EL6">
        <v>3.99</v>
      </c>
      <c r="EM6">
        <v>3.02</v>
      </c>
      <c r="EN6">
        <v>2.05</v>
      </c>
      <c r="EO6">
        <v>1.87</v>
      </c>
      <c r="EP6">
        <v>1.78</v>
      </c>
      <c r="EQ6">
        <v>1.11</v>
      </c>
      <c r="ER6">
        <v>1.36</v>
      </c>
      <c r="ES6">
        <v>1.66</v>
      </c>
      <c r="ET6">
        <v>1.47</v>
      </c>
      <c r="EU6">
        <v>1.51</v>
      </c>
      <c r="EV6">
        <v>1.46</v>
      </c>
      <c r="EW6">
        <v>1.87</v>
      </c>
      <c r="EX6">
        <v>2.01</v>
      </c>
      <c r="EY6">
        <v>2.28</v>
      </c>
      <c r="EZ6">
        <v>2.51</v>
      </c>
      <c r="FA6" t="s">
        <v>220</v>
      </c>
      <c r="FB6">
        <v>2</v>
      </c>
      <c r="FC6">
        <v>3</v>
      </c>
      <c r="FD6">
        <v>3</v>
      </c>
      <c r="FE6">
        <v>4</v>
      </c>
      <c r="FF6">
        <v>4</v>
      </c>
      <c r="FG6">
        <v>6</v>
      </c>
      <c r="FH6">
        <v>7</v>
      </c>
      <c r="FI6">
        <v>8</v>
      </c>
      <c r="FJ6">
        <v>10</v>
      </c>
      <c r="FK6">
        <v>1</v>
      </c>
      <c r="FL6">
        <v>24</v>
      </c>
      <c r="FM6">
        <v>34</v>
      </c>
      <c r="FN6">
        <v>38</v>
      </c>
      <c r="FO6">
        <v>42</v>
      </c>
      <c r="FP6">
        <v>76</v>
      </c>
      <c r="FQ6">
        <v>135</v>
      </c>
      <c r="FR6">
        <v>180</v>
      </c>
      <c r="FS6">
        <v>234</v>
      </c>
      <c r="FT6">
        <v>291</v>
      </c>
      <c r="FU6" t="s">
        <v>220</v>
      </c>
      <c r="FV6" t="s">
        <v>220</v>
      </c>
      <c r="FW6" t="s">
        <v>220</v>
      </c>
      <c r="FX6" t="s">
        <v>220</v>
      </c>
      <c r="FY6" t="s">
        <v>220</v>
      </c>
      <c r="FZ6" t="s">
        <v>220</v>
      </c>
      <c r="GA6" t="s">
        <v>220</v>
      </c>
      <c r="GB6" t="s">
        <v>220</v>
      </c>
      <c r="GC6">
        <v>2</v>
      </c>
      <c r="GD6">
        <v>3</v>
      </c>
      <c r="GE6" t="s">
        <v>220</v>
      </c>
      <c r="GF6">
        <v>1</v>
      </c>
      <c r="GG6">
        <v>1</v>
      </c>
      <c r="GH6">
        <v>1</v>
      </c>
      <c r="GI6" t="s">
        <v>220</v>
      </c>
      <c r="GJ6">
        <v>1</v>
      </c>
      <c r="GK6">
        <v>1</v>
      </c>
      <c r="GL6">
        <v>1</v>
      </c>
      <c r="GM6">
        <v>2</v>
      </c>
      <c r="GN6">
        <v>2</v>
      </c>
      <c r="GO6" t="s">
        <v>220</v>
      </c>
      <c r="GP6" t="s">
        <v>220</v>
      </c>
      <c r="GQ6" t="s">
        <v>220</v>
      </c>
      <c r="GR6" t="s">
        <v>220</v>
      </c>
      <c r="GS6" t="s">
        <v>220</v>
      </c>
      <c r="GT6">
        <v>1</v>
      </c>
      <c r="GU6">
        <v>2</v>
      </c>
      <c r="GV6">
        <v>2</v>
      </c>
      <c r="GW6">
        <v>3</v>
      </c>
      <c r="GX6">
        <v>4</v>
      </c>
      <c r="GY6" t="s">
        <v>373</v>
      </c>
      <c r="GZ6" t="s">
        <v>374</v>
      </c>
      <c r="HA6" t="s">
        <v>218</v>
      </c>
      <c r="HB6" t="s">
        <v>218</v>
      </c>
      <c r="HC6" t="s">
        <v>218</v>
      </c>
      <c r="HD6" t="s">
        <v>218</v>
      </c>
    </row>
    <row r="7" spans="1:212" s="37" customFormat="1" ht="12.75">
      <c r="A7" s="37">
        <f t="shared" si="2"/>
        <v>55907</v>
      </c>
      <c r="B7" s="40" t="str">
        <f t="shared" si="3"/>
        <v>A3</v>
      </c>
      <c r="C7" s="37">
        <f t="shared" si="0"/>
        <v>1.4111</v>
      </c>
      <c r="D7" s="37">
        <f t="shared" si="1"/>
        <v>1.1043</v>
      </c>
      <c r="E7" s="39"/>
      <c r="F7" s="39"/>
      <c r="G7" s="37">
        <v>55907</v>
      </c>
      <c r="H7" s="37" t="s">
        <v>206</v>
      </c>
      <c r="I7" s="37" t="s">
        <v>207</v>
      </c>
      <c r="J7" s="37">
        <v>3</v>
      </c>
      <c r="K7" s="37">
        <v>3</v>
      </c>
      <c r="L7" s="37">
        <v>57281177</v>
      </c>
      <c r="M7" s="37">
        <v>700</v>
      </c>
      <c r="N7" s="37" t="s">
        <v>319</v>
      </c>
      <c r="O7" s="37">
        <v>20050806</v>
      </c>
      <c r="P7" s="37" t="s">
        <v>320</v>
      </c>
      <c r="Q7" s="37">
        <v>20061123</v>
      </c>
      <c r="R7" s="37" t="s">
        <v>273</v>
      </c>
      <c r="S7" s="37">
        <v>350</v>
      </c>
      <c r="T7" s="37">
        <v>3.4</v>
      </c>
      <c r="U7" s="37">
        <v>52.5</v>
      </c>
      <c r="V7" s="37">
        <v>102.3</v>
      </c>
      <c r="W7" s="37">
        <v>2.2</v>
      </c>
      <c r="X7" s="37">
        <v>1.4111</v>
      </c>
      <c r="Y7" s="37">
        <v>1.1043</v>
      </c>
      <c r="Z7" s="37">
        <v>1600</v>
      </c>
      <c r="AA7" s="37">
        <v>20</v>
      </c>
      <c r="AB7" s="37">
        <v>99</v>
      </c>
      <c r="AC7" s="37">
        <v>40</v>
      </c>
      <c r="AD7" s="37">
        <v>110.5</v>
      </c>
      <c r="AE7" s="37">
        <v>29</v>
      </c>
      <c r="AF7" s="37">
        <v>68.4</v>
      </c>
      <c r="AG7" s="37">
        <v>2.02</v>
      </c>
      <c r="AH7" s="37">
        <v>7.4</v>
      </c>
      <c r="AI7" s="37">
        <v>102.9</v>
      </c>
      <c r="AJ7" s="37">
        <v>2600</v>
      </c>
      <c r="AK7" s="37">
        <v>26.7</v>
      </c>
      <c r="AL7" s="37">
        <v>97.1</v>
      </c>
      <c r="AM7" s="37">
        <v>39.9</v>
      </c>
      <c r="AN7" s="37">
        <v>111.4</v>
      </c>
      <c r="AO7" s="37">
        <v>28.6</v>
      </c>
      <c r="AP7" s="37">
        <v>68.5</v>
      </c>
      <c r="AQ7" s="37">
        <v>1.95</v>
      </c>
      <c r="AR7" s="37">
        <v>-2.9</v>
      </c>
      <c r="AS7" s="37">
        <v>102.9</v>
      </c>
      <c r="AT7" s="37">
        <v>32143</v>
      </c>
      <c r="AU7" s="37">
        <v>445</v>
      </c>
      <c r="AV7" s="37">
        <v>198.5</v>
      </c>
      <c r="AW7" s="37">
        <v>0.8</v>
      </c>
      <c r="AX7" s="37">
        <v>370</v>
      </c>
      <c r="AY7" s="37">
        <v>644</v>
      </c>
      <c r="AZ7" s="37">
        <v>510</v>
      </c>
      <c r="BA7" s="37">
        <v>98.4</v>
      </c>
      <c r="BB7" s="37">
        <v>2.6</v>
      </c>
      <c r="BC7" s="37">
        <v>351.1</v>
      </c>
      <c r="BD7" s="37" t="s">
        <v>216</v>
      </c>
      <c r="BE7" s="37">
        <v>834</v>
      </c>
      <c r="BF7" s="37">
        <v>305</v>
      </c>
      <c r="BG7" s="37">
        <v>1.3</v>
      </c>
      <c r="BH7" s="37">
        <v>578</v>
      </c>
      <c r="BI7" s="37">
        <v>599</v>
      </c>
      <c r="BJ7" s="37">
        <v>439</v>
      </c>
      <c r="BK7" s="37">
        <v>102.6</v>
      </c>
      <c r="BL7" s="37">
        <v>4.1</v>
      </c>
      <c r="BM7" s="37">
        <v>389.2</v>
      </c>
      <c r="BN7" s="37" t="s">
        <v>216</v>
      </c>
      <c r="BO7" s="37">
        <v>104.6</v>
      </c>
      <c r="BP7" s="37">
        <v>79.7</v>
      </c>
      <c r="BQ7" s="37">
        <v>70.5</v>
      </c>
      <c r="BR7" s="37">
        <v>80.9</v>
      </c>
      <c r="BS7" s="37">
        <v>117.6</v>
      </c>
      <c r="BT7" s="37">
        <v>74.9</v>
      </c>
      <c r="BU7" s="37">
        <v>157</v>
      </c>
      <c r="BV7" s="37">
        <v>89.2</v>
      </c>
      <c r="BW7" s="37">
        <v>116.3</v>
      </c>
      <c r="BX7" s="37">
        <v>93.7</v>
      </c>
      <c r="BY7" s="37">
        <v>135.2</v>
      </c>
      <c r="BZ7" s="37">
        <v>70.6</v>
      </c>
      <c r="CA7" s="37" t="s">
        <v>217</v>
      </c>
      <c r="CB7" s="37" t="s">
        <v>217</v>
      </c>
      <c r="CC7" s="37">
        <v>99.18</v>
      </c>
      <c r="CD7" s="37">
        <v>99.18</v>
      </c>
      <c r="CE7" s="37">
        <v>102.3</v>
      </c>
      <c r="CF7" s="37">
        <v>2.9</v>
      </c>
      <c r="CG7" s="37">
        <v>2.1</v>
      </c>
      <c r="CH7" s="37">
        <v>2.5</v>
      </c>
      <c r="CI7" s="37">
        <v>1.2</v>
      </c>
      <c r="CJ7" s="37">
        <v>3.2</v>
      </c>
      <c r="CK7" s="37">
        <v>1.9</v>
      </c>
      <c r="CL7" s="37">
        <v>1.6</v>
      </c>
      <c r="CM7" s="37">
        <v>1.8</v>
      </c>
      <c r="CN7" s="37">
        <v>2.2</v>
      </c>
      <c r="CO7" s="37">
        <v>1.9</v>
      </c>
      <c r="CP7" s="37">
        <v>2.3</v>
      </c>
      <c r="CQ7" s="37">
        <v>1.7</v>
      </c>
      <c r="CR7" s="37" t="s">
        <v>218</v>
      </c>
      <c r="CS7" s="37" t="s">
        <v>218</v>
      </c>
      <c r="CT7" s="37">
        <v>2.11</v>
      </c>
      <c r="CU7" s="37">
        <v>2.11</v>
      </c>
      <c r="CV7" s="37">
        <v>2.2</v>
      </c>
      <c r="CW7" s="37" t="s">
        <v>213</v>
      </c>
      <c r="CX7" s="37" t="s">
        <v>213</v>
      </c>
      <c r="CY7" s="37" t="s">
        <v>213</v>
      </c>
      <c r="CZ7" s="37" t="s">
        <v>213</v>
      </c>
      <c r="DA7" s="37" t="s">
        <v>213</v>
      </c>
      <c r="DB7" s="37" t="s">
        <v>213</v>
      </c>
      <c r="DC7" s="37" t="s">
        <v>213</v>
      </c>
      <c r="DD7" s="37" t="s">
        <v>213</v>
      </c>
      <c r="DE7" s="37" t="s">
        <v>213</v>
      </c>
      <c r="DF7" s="37" t="s">
        <v>213</v>
      </c>
      <c r="DG7" s="37" t="s">
        <v>213</v>
      </c>
      <c r="DH7" s="37" t="s">
        <v>213</v>
      </c>
      <c r="DI7" s="37" t="s">
        <v>219</v>
      </c>
      <c r="DJ7" s="37" t="s">
        <v>219</v>
      </c>
      <c r="DK7" s="37" t="s">
        <v>213</v>
      </c>
      <c r="DL7" s="37">
        <v>52.5</v>
      </c>
      <c r="DM7" s="37">
        <v>16.37</v>
      </c>
      <c r="DN7" s="37">
        <v>16.57</v>
      </c>
      <c r="DO7" s="37">
        <v>17.1</v>
      </c>
      <c r="DP7" s="37">
        <v>17.67</v>
      </c>
      <c r="DQ7" s="37">
        <v>17.93</v>
      </c>
      <c r="DR7" s="37">
        <v>18.02</v>
      </c>
      <c r="DS7" s="37">
        <v>18.2</v>
      </c>
      <c r="DT7" s="37">
        <v>18.52</v>
      </c>
      <c r="DU7" s="37">
        <v>19.02</v>
      </c>
      <c r="DV7" s="37">
        <v>19.98</v>
      </c>
      <c r="DW7" s="37">
        <v>0.2</v>
      </c>
      <c r="DX7" s="37">
        <v>0.9</v>
      </c>
      <c r="DY7" s="37">
        <v>1.7</v>
      </c>
      <c r="DZ7" s="37">
        <v>2.4</v>
      </c>
      <c r="EA7" s="37">
        <v>3.3</v>
      </c>
      <c r="EB7" s="37">
        <v>3.3</v>
      </c>
      <c r="EC7" s="37">
        <v>3.8</v>
      </c>
      <c r="ED7" s="37">
        <v>4.4</v>
      </c>
      <c r="EE7" s="37">
        <v>5.1</v>
      </c>
      <c r="EF7" s="37">
        <v>5.7</v>
      </c>
      <c r="EG7" s="37">
        <v>10.89</v>
      </c>
      <c r="EH7" s="37">
        <v>9.69</v>
      </c>
      <c r="EI7" s="37">
        <v>8.76</v>
      </c>
      <c r="EJ7" s="37">
        <v>7.35</v>
      </c>
      <c r="EK7" s="37">
        <v>6.68</v>
      </c>
      <c r="EL7" s="37">
        <v>5.43</v>
      </c>
      <c r="EM7" s="37">
        <v>4.39</v>
      </c>
      <c r="EN7" s="37">
        <v>3.83</v>
      </c>
      <c r="EO7" s="37">
        <v>2.86</v>
      </c>
      <c r="EP7" s="37">
        <v>2.47</v>
      </c>
      <c r="EQ7" s="37">
        <v>1.86</v>
      </c>
      <c r="ER7" s="37">
        <v>1.84</v>
      </c>
      <c r="ES7" s="37">
        <v>1.85</v>
      </c>
      <c r="ET7" s="37">
        <v>2.21</v>
      </c>
      <c r="EU7" s="37">
        <v>2.25</v>
      </c>
      <c r="EV7" s="37">
        <v>2.17</v>
      </c>
      <c r="EW7" s="37">
        <v>1.95</v>
      </c>
      <c r="EX7" s="37">
        <v>2.18</v>
      </c>
      <c r="EY7" s="37">
        <v>2.25</v>
      </c>
      <c r="EZ7" s="37">
        <v>2.47</v>
      </c>
      <c r="FA7" s="37" t="s">
        <v>220</v>
      </c>
      <c r="FB7" s="37">
        <v>2</v>
      </c>
      <c r="FC7" s="37">
        <v>3</v>
      </c>
      <c r="FD7" s="37">
        <v>3</v>
      </c>
      <c r="FE7" s="37">
        <v>3</v>
      </c>
      <c r="FF7" s="37">
        <v>3</v>
      </c>
      <c r="FG7" s="37">
        <v>4</v>
      </c>
      <c r="FH7" s="37">
        <v>4</v>
      </c>
      <c r="FI7" s="37">
        <v>6</v>
      </c>
      <c r="FJ7" s="37">
        <v>7</v>
      </c>
      <c r="FK7" s="37">
        <v>1</v>
      </c>
      <c r="FL7" s="37">
        <v>24</v>
      </c>
      <c r="FM7" s="37">
        <v>40</v>
      </c>
      <c r="FN7" s="37">
        <v>51</v>
      </c>
      <c r="FO7" s="37">
        <v>60</v>
      </c>
      <c r="FP7" s="37">
        <v>94</v>
      </c>
      <c r="FQ7" s="37">
        <v>121</v>
      </c>
      <c r="FR7" s="37">
        <v>174</v>
      </c>
      <c r="FS7" s="37">
        <v>232</v>
      </c>
      <c r="FT7" s="37">
        <v>274</v>
      </c>
      <c r="FU7" s="37" t="s">
        <v>220</v>
      </c>
      <c r="FV7" s="37" t="s">
        <v>220</v>
      </c>
      <c r="FW7" s="37" t="s">
        <v>220</v>
      </c>
      <c r="FX7" s="37" t="s">
        <v>220</v>
      </c>
      <c r="FY7" s="37" t="s">
        <v>220</v>
      </c>
      <c r="FZ7" s="37" t="s">
        <v>220</v>
      </c>
      <c r="GA7" s="37" t="s">
        <v>220</v>
      </c>
      <c r="GB7" s="37" t="s">
        <v>220</v>
      </c>
      <c r="GC7" s="37" t="s">
        <v>220</v>
      </c>
      <c r="GD7" s="37">
        <v>1</v>
      </c>
      <c r="GE7" s="37" t="s">
        <v>220</v>
      </c>
      <c r="GF7" s="37" t="s">
        <v>220</v>
      </c>
      <c r="GG7" s="37">
        <v>1</v>
      </c>
      <c r="GH7" s="37">
        <v>1</v>
      </c>
      <c r="GI7" s="37">
        <v>1</v>
      </c>
      <c r="GJ7" s="37">
        <v>1</v>
      </c>
      <c r="GK7" s="37">
        <v>1</v>
      </c>
      <c r="GL7" s="37">
        <v>1</v>
      </c>
      <c r="GM7" s="37">
        <v>2</v>
      </c>
      <c r="GN7" s="37">
        <v>2</v>
      </c>
      <c r="GO7" s="37" t="s">
        <v>220</v>
      </c>
      <c r="GP7" s="37" t="s">
        <v>220</v>
      </c>
      <c r="GQ7" s="37" t="s">
        <v>220</v>
      </c>
      <c r="GR7" s="37" t="s">
        <v>220</v>
      </c>
      <c r="GS7" s="37" t="s">
        <v>220</v>
      </c>
      <c r="GT7" s="37">
        <v>2</v>
      </c>
      <c r="GU7" s="37">
        <v>3</v>
      </c>
      <c r="GV7" s="37">
        <v>3</v>
      </c>
      <c r="GW7" s="37">
        <v>4</v>
      </c>
      <c r="GX7" s="37">
        <v>4</v>
      </c>
      <c r="GY7" s="37" t="s">
        <v>312</v>
      </c>
      <c r="GZ7" s="37" t="s">
        <v>321</v>
      </c>
      <c r="HA7" s="37" t="s">
        <v>218</v>
      </c>
      <c r="HB7" s="37" t="s">
        <v>218</v>
      </c>
      <c r="HC7" s="37" t="s">
        <v>218</v>
      </c>
      <c r="HD7" s="37" t="s">
        <v>218</v>
      </c>
    </row>
    <row r="8" spans="1:212" s="37" customFormat="1" ht="12.75">
      <c r="A8" s="37">
        <f t="shared" si="2"/>
        <v>58242</v>
      </c>
      <c r="B8" s="40" t="str">
        <f t="shared" si="3"/>
        <v>A3</v>
      </c>
      <c r="C8" s="37">
        <f t="shared" si="0"/>
        <v>-0.3889</v>
      </c>
      <c r="D8" s="37">
        <f t="shared" si="1"/>
        <v>-0.5752</v>
      </c>
      <c r="E8" s="39"/>
      <c r="F8" s="39"/>
      <c r="G8" s="37">
        <v>58242</v>
      </c>
      <c r="H8" s="37" t="s">
        <v>206</v>
      </c>
      <c r="I8" s="37" t="s">
        <v>270</v>
      </c>
      <c r="J8" s="37">
        <v>3</v>
      </c>
      <c r="K8" s="37">
        <v>20</v>
      </c>
      <c r="L8" s="37">
        <v>57339279</v>
      </c>
      <c r="M8" s="37">
        <v>3850</v>
      </c>
      <c r="N8" s="37" t="s">
        <v>319</v>
      </c>
      <c r="O8" s="37">
        <v>20061220</v>
      </c>
      <c r="P8" s="37" t="s">
        <v>381</v>
      </c>
      <c r="Q8" s="37">
        <v>20071220</v>
      </c>
      <c r="R8" s="37" t="s">
        <v>273</v>
      </c>
      <c r="S8" s="37">
        <v>350</v>
      </c>
      <c r="T8" s="37">
        <v>3.44</v>
      </c>
      <c r="U8" s="37">
        <v>40.7</v>
      </c>
      <c r="V8" s="37">
        <v>86.1</v>
      </c>
      <c r="W8" s="37">
        <v>1.4</v>
      </c>
      <c r="X8" s="37">
        <v>-0.3889</v>
      </c>
      <c r="Y8" s="37">
        <v>-0.5752</v>
      </c>
      <c r="Z8" s="37">
        <v>1599</v>
      </c>
      <c r="AA8" s="37">
        <v>20</v>
      </c>
      <c r="AB8" s="37">
        <v>99</v>
      </c>
      <c r="AC8" s="37">
        <v>40</v>
      </c>
      <c r="AD8" s="37">
        <v>110</v>
      </c>
      <c r="AE8" s="37">
        <v>28.9</v>
      </c>
      <c r="AF8" s="37">
        <v>68</v>
      </c>
      <c r="AG8" s="37">
        <v>2</v>
      </c>
      <c r="AH8" s="37">
        <v>7.2</v>
      </c>
      <c r="AI8" s="37">
        <v>102.5</v>
      </c>
      <c r="AJ8" s="37">
        <v>2599</v>
      </c>
      <c r="AK8" s="37">
        <v>25.4</v>
      </c>
      <c r="AL8" s="37">
        <v>97.9</v>
      </c>
      <c r="AM8" s="37">
        <v>40</v>
      </c>
      <c r="AN8" s="37">
        <v>110</v>
      </c>
      <c r="AO8" s="37">
        <v>28.5</v>
      </c>
      <c r="AP8" s="37">
        <v>68.5</v>
      </c>
      <c r="AQ8" s="37">
        <v>2.09</v>
      </c>
      <c r="AR8" s="37">
        <v>-3.1</v>
      </c>
      <c r="AS8" s="37">
        <v>104.7</v>
      </c>
      <c r="AT8" s="37">
        <v>32136</v>
      </c>
      <c r="AU8" s="37">
        <v>418</v>
      </c>
      <c r="AV8" s="37">
        <v>206</v>
      </c>
      <c r="AW8" s="37">
        <v>0.8</v>
      </c>
      <c r="AX8" s="37">
        <v>640</v>
      </c>
      <c r="AY8" s="37">
        <v>435</v>
      </c>
      <c r="AZ8" s="37">
        <v>516</v>
      </c>
      <c r="BA8" s="37">
        <v>102.3</v>
      </c>
      <c r="BB8" s="37">
        <v>68.4</v>
      </c>
      <c r="BC8" s="37">
        <v>307.8</v>
      </c>
      <c r="BD8" s="37">
        <v>64.3</v>
      </c>
      <c r="BE8" s="37">
        <v>821</v>
      </c>
      <c r="BF8" s="37">
        <v>309.4</v>
      </c>
      <c r="BG8" s="37">
        <v>1.2</v>
      </c>
      <c r="BH8" s="37">
        <v>634</v>
      </c>
      <c r="BI8" s="37">
        <v>614</v>
      </c>
      <c r="BJ8" s="37">
        <v>436</v>
      </c>
      <c r="BK8" s="37">
        <v>96</v>
      </c>
      <c r="BL8" s="37">
        <v>109.6</v>
      </c>
      <c r="BM8" s="37">
        <v>389.6</v>
      </c>
      <c r="BN8" s="37">
        <v>32.1</v>
      </c>
      <c r="BO8" s="37">
        <v>58.7</v>
      </c>
      <c r="BP8" s="37">
        <v>101.5</v>
      </c>
      <c r="BQ8" s="37">
        <v>72</v>
      </c>
      <c r="BR8" s="37">
        <v>69.3</v>
      </c>
      <c r="BS8" s="37">
        <v>59.4</v>
      </c>
      <c r="BT8" s="37">
        <v>147</v>
      </c>
      <c r="BU8" s="37">
        <v>84.2</v>
      </c>
      <c r="BV8" s="37">
        <v>83.4</v>
      </c>
      <c r="BW8" s="37">
        <v>94.2</v>
      </c>
      <c r="BX8" s="37">
        <v>67.1</v>
      </c>
      <c r="BY8" s="37">
        <v>74.5</v>
      </c>
      <c r="BZ8" s="37">
        <v>103</v>
      </c>
      <c r="CA8" s="37" t="s">
        <v>342</v>
      </c>
      <c r="CB8" s="37" t="s">
        <v>342</v>
      </c>
      <c r="CC8" s="37">
        <v>84.52</v>
      </c>
      <c r="CD8" s="37">
        <v>84.52</v>
      </c>
      <c r="CE8" s="37">
        <v>86.1</v>
      </c>
      <c r="CF8" s="37">
        <v>4.5</v>
      </c>
      <c r="CG8" s="37">
        <v>1.4</v>
      </c>
      <c r="CH8" s="37">
        <v>1</v>
      </c>
      <c r="CI8" s="37">
        <v>3.3</v>
      </c>
      <c r="CJ8" s="37">
        <v>0.9</v>
      </c>
      <c r="CK8" s="37">
        <v>1.6</v>
      </c>
      <c r="CL8" s="37">
        <v>1.6</v>
      </c>
      <c r="CM8" s="37">
        <v>1.3</v>
      </c>
      <c r="CN8" s="37">
        <v>1.2</v>
      </c>
      <c r="CO8" s="37">
        <v>1.4</v>
      </c>
      <c r="CP8" s="37">
        <v>1.3</v>
      </c>
      <c r="CQ8" s="37">
        <v>1.4</v>
      </c>
      <c r="CR8" s="37" t="s">
        <v>259</v>
      </c>
      <c r="CS8" s="37" t="s">
        <v>372</v>
      </c>
      <c r="CT8" s="37">
        <v>1.74</v>
      </c>
      <c r="CU8" s="37">
        <v>1.31</v>
      </c>
      <c r="CV8" s="37">
        <v>1.4</v>
      </c>
      <c r="CW8" s="37">
        <v>31.3</v>
      </c>
      <c r="CX8" s="37">
        <v>45.3</v>
      </c>
      <c r="CY8" s="37">
        <v>43</v>
      </c>
      <c r="CZ8" s="37">
        <v>38</v>
      </c>
      <c r="DA8" s="37">
        <v>41.7</v>
      </c>
      <c r="DB8" s="37">
        <v>42</v>
      </c>
      <c r="DC8" s="37">
        <v>45</v>
      </c>
      <c r="DD8" s="37">
        <v>39.3</v>
      </c>
      <c r="DE8" s="37">
        <v>46</v>
      </c>
      <c r="DF8" s="37">
        <v>33</v>
      </c>
      <c r="DG8" s="37">
        <v>49.3</v>
      </c>
      <c r="DH8" s="37">
        <v>34</v>
      </c>
      <c r="DI8" s="37" t="s">
        <v>219</v>
      </c>
      <c r="DJ8" s="37" t="s">
        <v>219</v>
      </c>
      <c r="DK8" s="37">
        <v>40.7</v>
      </c>
      <c r="DL8" s="37">
        <v>40.7</v>
      </c>
      <c r="DM8" s="37">
        <v>14.98</v>
      </c>
      <c r="DN8" s="37">
        <v>16.33</v>
      </c>
      <c r="DO8" s="37">
        <v>17.04</v>
      </c>
      <c r="DP8" s="37">
        <v>17.64</v>
      </c>
      <c r="DQ8" s="37">
        <v>17.96</v>
      </c>
      <c r="DR8" s="37">
        <v>18.27</v>
      </c>
      <c r="DS8" s="37">
        <v>18.8</v>
      </c>
      <c r="DT8" s="37">
        <v>19.54</v>
      </c>
      <c r="DU8" s="37">
        <v>20.55</v>
      </c>
      <c r="DV8" s="37">
        <v>21.94</v>
      </c>
      <c r="DW8" s="37">
        <v>0.3</v>
      </c>
      <c r="DX8" s="37">
        <v>1.2</v>
      </c>
      <c r="DY8" s="37">
        <v>1.8</v>
      </c>
      <c r="DZ8" s="37">
        <v>2.7</v>
      </c>
      <c r="EA8" s="37">
        <v>3.2</v>
      </c>
      <c r="EB8" s="37">
        <v>3.3</v>
      </c>
      <c r="EC8" s="37">
        <v>3.8</v>
      </c>
      <c r="ED8" s="37">
        <v>4.3</v>
      </c>
      <c r="EE8" s="37">
        <v>5</v>
      </c>
      <c r="EF8" s="37">
        <v>5.7</v>
      </c>
      <c r="EG8" s="37">
        <v>7.68</v>
      </c>
      <c r="EH8" s="37">
        <v>7.03</v>
      </c>
      <c r="EI8" s="37">
        <v>6.21</v>
      </c>
      <c r="EJ8" s="37">
        <v>5.75</v>
      </c>
      <c r="EK8" s="37">
        <v>5.08</v>
      </c>
      <c r="EL8" s="37">
        <v>4.41</v>
      </c>
      <c r="EM8" s="37">
        <v>3.56</v>
      </c>
      <c r="EN8" s="37">
        <v>2.9</v>
      </c>
      <c r="EO8" s="37">
        <v>2.27</v>
      </c>
      <c r="EP8" s="37">
        <v>1.87</v>
      </c>
      <c r="EQ8" s="37">
        <v>1.22</v>
      </c>
      <c r="ER8" s="37">
        <v>1.28</v>
      </c>
      <c r="ES8" s="37">
        <v>1.78</v>
      </c>
      <c r="ET8" s="37">
        <v>1.56</v>
      </c>
      <c r="EU8" s="37">
        <v>1.49</v>
      </c>
      <c r="EV8" s="37">
        <v>1.65</v>
      </c>
      <c r="EW8" s="37">
        <v>1.85</v>
      </c>
      <c r="EX8" s="37">
        <v>2.24</v>
      </c>
      <c r="EY8" s="37">
        <v>1.92</v>
      </c>
      <c r="EZ8" s="37">
        <v>1.97</v>
      </c>
      <c r="FA8" s="37" t="s">
        <v>220</v>
      </c>
      <c r="FB8" s="37">
        <v>2</v>
      </c>
      <c r="FC8" s="37">
        <v>3</v>
      </c>
      <c r="FD8" s="37">
        <v>3</v>
      </c>
      <c r="FE8" s="37">
        <v>3</v>
      </c>
      <c r="FF8" s="37">
        <v>4</v>
      </c>
      <c r="FG8" s="37">
        <v>5</v>
      </c>
      <c r="FH8" s="37">
        <v>6</v>
      </c>
      <c r="FI8" s="37">
        <v>7</v>
      </c>
      <c r="FJ8" s="37">
        <v>8</v>
      </c>
      <c r="FK8" s="37">
        <v>1</v>
      </c>
      <c r="FL8" s="37">
        <v>28</v>
      </c>
      <c r="FM8" s="37">
        <v>39</v>
      </c>
      <c r="FN8" s="37">
        <v>46</v>
      </c>
      <c r="FO8" s="37">
        <v>48</v>
      </c>
      <c r="FP8" s="37">
        <v>61</v>
      </c>
      <c r="FQ8" s="37">
        <v>85</v>
      </c>
      <c r="FR8" s="37">
        <v>143</v>
      </c>
      <c r="FS8" s="37">
        <v>177</v>
      </c>
      <c r="FT8" s="37">
        <v>213</v>
      </c>
      <c r="FU8" s="37" t="s">
        <v>220</v>
      </c>
      <c r="FV8" s="37" t="s">
        <v>220</v>
      </c>
      <c r="FW8" s="37" t="s">
        <v>220</v>
      </c>
      <c r="FX8" s="37" t="s">
        <v>220</v>
      </c>
      <c r="FY8" s="37" t="s">
        <v>220</v>
      </c>
      <c r="FZ8" s="37" t="s">
        <v>220</v>
      </c>
      <c r="GA8" s="37" t="s">
        <v>220</v>
      </c>
      <c r="GB8" s="37" t="s">
        <v>220</v>
      </c>
      <c r="GC8" s="37">
        <v>1</v>
      </c>
      <c r="GD8" s="37">
        <v>3</v>
      </c>
      <c r="GE8" s="37" t="s">
        <v>220</v>
      </c>
      <c r="GF8" s="37" t="s">
        <v>220</v>
      </c>
      <c r="GG8" s="37" t="s">
        <v>220</v>
      </c>
      <c r="GH8" s="37" t="s">
        <v>220</v>
      </c>
      <c r="GI8" s="37">
        <v>1</v>
      </c>
      <c r="GJ8" s="37" t="s">
        <v>220</v>
      </c>
      <c r="GK8" s="37">
        <v>1</v>
      </c>
      <c r="GL8" s="37">
        <v>1</v>
      </c>
      <c r="GM8" s="37">
        <v>2</v>
      </c>
      <c r="GN8" s="37">
        <v>1</v>
      </c>
      <c r="GO8" s="37" t="s">
        <v>220</v>
      </c>
      <c r="GP8" s="37" t="s">
        <v>220</v>
      </c>
      <c r="GQ8" s="37" t="s">
        <v>220</v>
      </c>
      <c r="GR8" s="37" t="s">
        <v>220</v>
      </c>
      <c r="GS8" s="37" t="s">
        <v>220</v>
      </c>
      <c r="GT8" s="37" t="s">
        <v>220</v>
      </c>
      <c r="GU8" s="37">
        <v>2</v>
      </c>
      <c r="GV8" s="37">
        <v>2</v>
      </c>
      <c r="GW8" s="37">
        <v>2</v>
      </c>
      <c r="GX8" s="37">
        <v>3</v>
      </c>
      <c r="GY8" s="37" t="s">
        <v>379</v>
      </c>
      <c r="GZ8" s="37" t="s">
        <v>382</v>
      </c>
      <c r="HA8" s="37" t="s">
        <v>218</v>
      </c>
      <c r="HB8" s="37" t="s">
        <v>218</v>
      </c>
      <c r="HC8" s="37" t="s">
        <v>218</v>
      </c>
      <c r="HD8" s="37" t="s">
        <v>218</v>
      </c>
    </row>
    <row r="9" spans="1:212" ht="12.75">
      <c r="A9">
        <f t="shared" si="2"/>
        <v>55909</v>
      </c>
      <c r="B9" s="1" t="str">
        <f t="shared" si="3"/>
        <v>A4</v>
      </c>
      <c r="C9">
        <f t="shared" si="0"/>
        <v>0.5</v>
      </c>
      <c r="D9">
        <f t="shared" si="1"/>
        <v>-0.8646</v>
      </c>
      <c r="G9">
        <v>55909</v>
      </c>
      <c r="H9" t="s">
        <v>206</v>
      </c>
      <c r="I9" t="s">
        <v>264</v>
      </c>
      <c r="J9">
        <v>4</v>
      </c>
      <c r="K9">
        <v>12</v>
      </c>
      <c r="L9">
        <v>57281181</v>
      </c>
      <c r="M9">
        <v>1400</v>
      </c>
      <c r="N9" t="s">
        <v>319</v>
      </c>
      <c r="O9">
        <v>20051016</v>
      </c>
      <c r="P9" t="s">
        <v>335</v>
      </c>
      <c r="Q9">
        <v>20061123</v>
      </c>
      <c r="R9" t="s">
        <v>273</v>
      </c>
      <c r="S9">
        <v>350</v>
      </c>
      <c r="T9">
        <v>3.48</v>
      </c>
      <c r="U9">
        <v>36.9</v>
      </c>
      <c r="V9">
        <v>45.9</v>
      </c>
      <c r="W9">
        <v>1.5</v>
      </c>
      <c r="X9">
        <v>0.5</v>
      </c>
      <c r="Y9">
        <v>-0.8646</v>
      </c>
      <c r="Z9">
        <v>1601</v>
      </c>
      <c r="AA9">
        <v>20</v>
      </c>
      <c r="AB9">
        <v>99</v>
      </c>
      <c r="AC9">
        <v>40</v>
      </c>
      <c r="AD9">
        <v>110.1</v>
      </c>
      <c r="AE9">
        <v>29</v>
      </c>
      <c r="AF9">
        <v>68.4</v>
      </c>
      <c r="AG9">
        <v>2</v>
      </c>
      <c r="AH9">
        <v>7.5</v>
      </c>
      <c r="AI9">
        <v>103</v>
      </c>
      <c r="AJ9">
        <v>2599</v>
      </c>
      <c r="AK9">
        <v>24.9</v>
      </c>
      <c r="AL9">
        <v>98.7</v>
      </c>
      <c r="AM9">
        <v>40.1</v>
      </c>
      <c r="AN9">
        <v>110.7</v>
      </c>
      <c r="AO9">
        <v>27.7</v>
      </c>
      <c r="AP9">
        <v>68.1</v>
      </c>
      <c r="AQ9">
        <v>2.65</v>
      </c>
      <c r="AR9">
        <v>-2.1</v>
      </c>
      <c r="AS9">
        <v>102.3</v>
      </c>
      <c r="AT9">
        <v>32142</v>
      </c>
      <c r="AU9">
        <v>428</v>
      </c>
      <c r="AV9">
        <v>212.6</v>
      </c>
      <c r="AW9">
        <v>0.8</v>
      </c>
      <c r="AX9">
        <v>686</v>
      </c>
      <c r="AY9">
        <v>662</v>
      </c>
      <c r="AZ9">
        <v>501</v>
      </c>
      <c r="BA9">
        <v>102.4</v>
      </c>
      <c r="BB9">
        <v>67.2</v>
      </c>
      <c r="BC9">
        <v>313.3</v>
      </c>
      <c r="BD9" t="s">
        <v>216</v>
      </c>
      <c r="BE9">
        <v>812</v>
      </c>
      <c r="BF9">
        <v>325.2</v>
      </c>
      <c r="BG9">
        <v>1.3</v>
      </c>
      <c r="BH9">
        <v>580</v>
      </c>
      <c r="BI9">
        <v>593</v>
      </c>
      <c r="BJ9">
        <v>422</v>
      </c>
      <c r="BK9">
        <v>97.9</v>
      </c>
      <c r="BL9">
        <v>112.5</v>
      </c>
      <c r="BM9">
        <v>384</v>
      </c>
      <c r="BN9" t="s">
        <v>216</v>
      </c>
      <c r="BO9">
        <v>39.1</v>
      </c>
      <c r="BP9">
        <v>59.4</v>
      </c>
      <c r="BQ9">
        <v>47.7</v>
      </c>
      <c r="BR9">
        <v>74</v>
      </c>
      <c r="BS9">
        <v>37.7</v>
      </c>
      <c r="BT9">
        <v>51.8</v>
      </c>
      <c r="BU9">
        <v>21.9</v>
      </c>
      <c r="BV9">
        <v>57.3</v>
      </c>
      <c r="BW9">
        <v>39.5</v>
      </c>
      <c r="BX9">
        <v>45.6</v>
      </c>
      <c r="BY9">
        <v>20.6</v>
      </c>
      <c r="BZ9">
        <v>56.6</v>
      </c>
      <c r="CA9" t="s">
        <v>217</v>
      </c>
      <c r="CB9" t="s">
        <v>217</v>
      </c>
      <c r="CC9">
        <v>45.93</v>
      </c>
      <c r="CD9">
        <v>45.93</v>
      </c>
      <c r="CE9">
        <v>45.9</v>
      </c>
      <c r="CF9">
        <v>1.2</v>
      </c>
      <c r="CG9">
        <v>1.5</v>
      </c>
      <c r="CH9">
        <v>2.3</v>
      </c>
      <c r="CI9">
        <v>1.6</v>
      </c>
      <c r="CJ9">
        <v>0.9</v>
      </c>
      <c r="CK9">
        <v>1.5</v>
      </c>
      <c r="CL9">
        <v>1</v>
      </c>
      <c r="CM9">
        <v>0.8</v>
      </c>
      <c r="CN9">
        <v>2.4</v>
      </c>
      <c r="CO9">
        <v>1.4</v>
      </c>
      <c r="CP9">
        <v>1.1</v>
      </c>
      <c r="CQ9">
        <v>1.6</v>
      </c>
      <c r="CR9" t="s">
        <v>218</v>
      </c>
      <c r="CS9" t="s">
        <v>336</v>
      </c>
      <c r="CT9">
        <v>1.44</v>
      </c>
      <c r="CU9">
        <v>1.5</v>
      </c>
      <c r="CV9">
        <v>1.5</v>
      </c>
      <c r="CW9" t="s">
        <v>213</v>
      </c>
      <c r="CX9" t="s">
        <v>213</v>
      </c>
      <c r="CY9" t="s">
        <v>213</v>
      </c>
      <c r="CZ9" t="s">
        <v>213</v>
      </c>
      <c r="DA9" t="s">
        <v>213</v>
      </c>
      <c r="DB9" t="s">
        <v>213</v>
      </c>
      <c r="DC9" t="s">
        <v>213</v>
      </c>
      <c r="DD9" t="s">
        <v>213</v>
      </c>
      <c r="DE9" t="s">
        <v>213</v>
      </c>
      <c r="DF9" t="s">
        <v>213</v>
      </c>
      <c r="DG9" t="s">
        <v>213</v>
      </c>
      <c r="DH9" t="s">
        <v>213</v>
      </c>
      <c r="DI9" t="s">
        <v>219</v>
      </c>
      <c r="DJ9" t="s">
        <v>219</v>
      </c>
      <c r="DK9" t="s">
        <v>213</v>
      </c>
      <c r="DL9">
        <v>36.9</v>
      </c>
      <c r="DM9">
        <v>15.66</v>
      </c>
      <c r="DN9">
        <v>16.48</v>
      </c>
      <c r="DO9">
        <v>17.42</v>
      </c>
      <c r="DP9">
        <v>18.21</v>
      </c>
      <c r="DQ9">
        <v>18.98</v>
      </c>
      <c r="DR9">
        <v>19.14</v>
      </c>
      <c r="DS9">
        <v>19.76</v>
      </c>
      <c r="DT9">
        <v>20.45</v>
      </c>
      <c r="DU9">
        <v>21.32</v>
      </c>
      <c r="DV9">
        <v>22.47</v>
      </c>
      <c r="DW9">
        <v>0.1</v>
      </c>
      <c r="DX9">
        <v>1</v>
      </c>
      <c r="DY9">
        <v>2.1</v>
      </c>
      <c r="DZ9">
        <v>2.7</v>
      </c>
      <c r="EA9">
        <v>3.2</v>
      </c>
      <c r="EB9">
        <v>3.5</v>
      </c>
      <c r="EC9">
        <v>3.9</v>
      </c>
      <c r="ED9">
        <v>4.4</v>
      </c>
      <c r="EE9">
        <v>5</v>
      </c>
      <c r="EF9">
        <v>5.5</v>
      </c>
      <c r="EG9">
        <v>8.3</v>
      </c>
      <c r="EH9">
        <v>7.69</v>
      </c>
      <c r="EI9">
        <v>7.14</v>
      </c>
      <c r="EJ9">
        <v>6.81</v>
      </c>
      <c r="EK9">
        <v>6.43</v>
      </c>
      <c r="EL9">
        <v>5.71</v>
      </c>
      <c r="EM9">
        <v>5.13</v>
      </c>
      <c r="EN9">
        <v>4.48</v>
      </c>
      <c r="EO9">
        <v>4.1</v>
      </c>
      <c r="EP9">
        <v>3.42</v>
      </c>
      <c r="EQ9">
        <v>1.8</v>
      </c>
      <c r="ER9">
        <v>2.06</v>
      </c>
      <c r="ES9">
        <v>2.14</v>
      </c>
      <c r="ET9">
        <v>2.47</v>
      </c>
      <c r="EU9">
        <v>2.22</v>
      </c>
      <c r="EV9">
        <v>2.56</v>
      </c>
      <c r="EW9">
        <v>2.54</v>
      </c>
      <c r="EX9">
        <v>2.73</v>
      </c>
      <c r="EY9">
        <v>2.86</v>
      </c>
      <c r="EZ9">
        <v>2.84</v>
      </c>
      <c r="FA9" t="s">
        <v>220</v>
      </c>
      <c r="FB9">
        <v>2</v>
      </c>
      <c r="FC9">
        <v>3</v>
      </c>
      <c r="FD9">
        <v>3</v>
      </c>
      <c r="FE9">
        <v>3</v>
      </c>
      <c r="FF9">
        <v>4</v>
      </c>
      <c r="FG9">
        <v>4</v>
      </c>
      <c r="FH9">
        <v>5</v>
      </c>
      <c r="FI9">
        <v>6</v>
      </c>
      <c r="FJ9">
        <v>7</v>
      </c>
      <c r="FK9">
        <v>1</v>
      </c>
      <c r="FL9">
        <v>25</v>
      </c>
      <c r="FM9">
        <v>40</v>
      </c>
      <c r="FN9">
        <v>47</v>
      </c>
      <c r="FO9">
        <v>50</v>
      </c>
      <c r="FP9">
        <v>76</v>
      </c>
      <c r="FQ9">
        <v>94</v>
      </c>
      <c r="FR9">
        <v>109</v>
      </c>
      <c r="FS9">
        <v>144</v>
      </c>
      <c r="FT9">
        <v>205</v>
      </c>
      <c r="FU9" t="s">
        <v>220</v>
      </c>
      <c r="FV9">
        <v>2</v>
      </c>
      <c r="FW9">
        <v>2</v>
      </c>
      <c r="FX9">
        <v>3</v>
      </c>
      <c r="FY9" t="s">
        <v>220</v>
      </c>
      <c r="FZ9" t="s">
        <v>220</v>
      </c>
      <c r="GA9">
        <v>2</v>
      </c>
      <c r="GB9">
        <v>2</v>
      </c>
      <c r="GC9">
        <v>1</v>
      </c>
      <c r="GD9">
        <v>3</v>
      </c>
      <c r="GE9">
        <v>2</v>
      </c>
      <c r="GF9">
        <v>2</v>
      </c>
      <c r="GG9">
        <v>2</v>
      </c>
      <c r="GH9">
        <v>3</v>
      </c>
      <c r="GI9">
        <v>2</v>
      </c>
      <c r="GJ9">
        <v>3</v>
      </c>
      <c r="GK9">
        <v>3</v>
      </c>
      <c r="GL9">
        <v>3</v>
      </c>
      <c r="GM9">
        <v>3</v>
      </c>
      <c r="GN9">
        <v>3</v>
      </c>
      <c r="GO9" t="s">
        <v>220</v>
      </c>
      <c r="GP9" t="s">
        <v>220</v>
      </c>
      <c r="GQ9" t="s">
        <v>220</v>
      </c>
      <c r="GR9" t="s">
        <v>220</v>
      </c>
      <c r="GS9" t="s">
        <v>220</v>
      </c>
      <c r="GT9">
        <v>1</v>
      </c>
      <c r="GU9">
        <v>3</v>
      </c>
      <c r="GV9">
        <v>4</v>
      </c>
      <c r="GW9">
        <v>4</v>
      </c>
      <c r="GX9">
        <v>5</v>
      </c>
      <c r="GY9" t="s">
        <v>337</v>
      </c>
      <c r="GZ9" t="s">
        <v>338</v>
      </c>
      <c r="HA9" t="s">
        <v>218</v>
      </c>
      <c r="HB9" t="s">
        <v>218</v>
      </c>
      <c r="HC9" t="s">
        <v>218</v>
      </c>
      <c r="HD9" t="s">
        <v>218</v>
      </c>
    </row>
    <row r="10" spans="1:212" ht="12.75">
      <c r="A10">
        <f t="shared" si="2"/>
        <v>58243</v>
      </c>
      <c r="B10" s="1" t="str">
        <f t="shared" si="3"/>
        <v>A4</v>
      </c>
      <c r="C10">
        <f t="shared" si="0"/>
        <v>0.6296</v>
      </c>
      <c r="D10">
        <f t="shared" si="1"/>
        <v>-0.2418</v>
      </c>
      <c r="G10">
        <v>58243</v>
      </c>
      <c r="H10" t="s">
        <v>206</v>
      </c>
      <c r="I10" t="s">
        <v>270</v>
      </c>
      <c r="J10">
        <v>4</v>
      </c>
      <c r="K10">
        <v>24</v>
      </c>
      <c r="L10">
        <v>46612618</v>
      </c>
      <c r="M10">
        <v>206</v>
      </c>
      <c r="N10" t="s">
        <v>319</v>
      </c>
      <c r="O10">
        <v>20070701</v>
      </c>
      <c r="P10" t="s">
        <v>241</v>
      </c>
      <c r="Q10">
        <v>20080701</v>
      </c>
      <c r="R10" t="s">
        <v>273</v>
      </c>
      <c r="S10">
        <v>350</v>
      </c>
      <c r="T10">
        <v>3.57</v>
      </c>
      <c r="U10">
        <v>46.2</v>
      </c>
      <c r="V10">
        <v>91.2</v>
      </c>
      <c r="W10">
        <v>1.2</v>
      </c>
      <c r="X10">
        <v>0.6296</v>
      </c>
      <c r="Y10">
        <v>-0.2418</v>
      </c>
      <c r="Z10">
        <v>1598</v>
      </c>
      <c r="AA10">
        <v>20</v>
      </c>
      <c r="AB10">
        <v>98.9</v>
      </c>
      <c r="AC10">
        <v>40</v>
      </c>
      <c r="AD10">
        <v>110</v>
      </c>
      <c r="AE10">
        <v>28.9</v>
      </c>
      <c r="AF10">
        <v>68.9</v>
      </c>
      <c r="AG10">
        <v>2</v>
      </c>
      <c r="AH10">
        <v>7.3</v>
      </c>
      <c r="AI10">
        <v>102.6</v>
      </c>
      <c r="AJ10">
        <v>2597</v>
      </c>
      <c r="AK10">
        <v>34.4</v>
      </c>
      <c r="AL10">
        <v>98.7</v>
      </c>
      <c r="AM10">
        <v>40</v>
      </c>
      <c r="AN10">
        <v>110.1</v>
      </c>
      <c r="AO10">
        <v>28.9</v>
      </c>
      <c r="AP10">
        <v>69.5</v>
      </c>
      <c r="AQ10">
        <v>2.78</v>
      </c>
      <c r="AR10">
        <v>-1.6</v>
      </c>
      <c r="AS10">
        <v>102.2</v>
      </c>
      <c r="AT10">
        <v>32136</v>
      </c>
      <c r="AU10">
        <v>444</v>
      </c>
      <c r="AV10">
        <v>205.3</v>
      </c>
      <c r="AW10">
        <v>0.7</v>
      </c>
      <c r="AX10">
        <v>689</v>
      </c>
      <c r="AY10">
        <v>651</v>
      </c>
      <c r="AZ10">
        <v>505</v>
      </c>
      <c r="BA10">
        <v>103.4</v>
      </c>
      <c r="BB10">
        <v>48</v>
      </c>
      <c r="BC10">
        <v>307.2</v>
      </c>
      <c r="BD10">
        <v>55.3</v>
      </c>
      <c r="BE10">
        <v>801</v>
      </c>
      <c r="BF10">
        <v>304.9</v>
      </c>
      <c r="BG10">
        <v>1.1</v>
      </c>
      <c r="BH10">
        <v>588</v>
      </c>
      <c r="BI10">
        <v>577</v>
      </c>
      <c r="BJ10">
        <v>425</v>
      </c>
      <c r="BK10">
        <v>101.1</v>
      </c>
      <c r="BL10">
        <v>76.5</v>
      </c>
      <c r="BM10">
        <v>375.6</v>
      </c>
      <c r="BN10">
        <v>31.6</v>
      </c>
      <c r="BO10">
        <v>71.2</v>
      </c>
      <c r="BP10">
        <v>118.7</v>
      </c>
      <c r="BQ10">
        <v>67.7</v>
      </c>
      <c r="BR10">
        <v>104.2</v>
      </c>
      <c r="BS10">
        <v>73.6</v>
      </c>
      <c r="BT10">
        <v>119.1</v>
      </c>
      <c r="BU10">
        <v>91.3</v>
      </c>
      <c r="BV10">
        <v>117</v>
      </c>
      <c r="BW10">
        <v>57.2</v>
      </c>
      <c r="BX10">
        <v>125.5</v>
      </c>
      <c r="BY10">
        <v>46.3</v>
      </c>
      <c r="BZ10">
        <v>145</v>
      </c>
      <c r="CA10" t="s">
        <v>342</v>
      </c>
      <c r="CB10" t="s">
        <v>342</v>
      </c>
      <c r="CC10">
        <v>94.73</v>
      </c>
      <c r="CD10">
        <v>94.73</v>
      </c>
      <c r="CE10">
        <v>91.2</v>
      </c>
      <c r="CF10">
        <v>1.2</v>
      </c>
      <c r="CG10">
        <v>0.9</v>
      </c>
      <c r="CH10">
        <v>1.5</v>
      </c>
      <c r="CI10">
        <v>1.5</v>
      </c>
      <c r="CJ10">
        <v>1.6</v>
      </c>
      <c r="CK10">
        <v>2.9</v>
      </c>
      <c r="CL10">
        <v>1.4</v>
      </c>
      <c r="CM10">
        <v>1.4</v>
      </c>
      <c r="CN10">
        <v>0.9</v>
      </c>
      <c r="CO10">
        <v>1.6</v>
      </c>
      <c r="CP10">
        <v>1.1</v>
      </c>
      <c r="CQ10">
        <v>1.3</v>
      </c>
      <c r="CR10" t="s">
        <v>343</v>
      </c>
      <c r="CS10" t="s">
        <v>389</v>
      </c>
      <c r="CT10">
        <v>1.44</v>
      </c>
      <c r="CU10">
        <v>1.31</v>
      </c>
      <c r="CV10">
        <v>1.2</v>
      </c>
      <c r="CW10">
        <v>45</v>
      </c>
      <c r="CX10">
        <v>50</v>
      </c>
      <c r="CY10">
        <v>39</v>
      </c>
      <c r="CZ10">
        <v>42.7</v>
      </c>
      <c r="DA10">
        <v>45.7</v>
      </c>
      <c r="DB10">
        <v>44</v>
      </c>
      <c r="DC10">
        <v>55.3</v>
      </c>
      <c r="DD10">
        <v>54.3</v>
      </c>
      <c r="DE10">
        <v>41.7</v>
      </c>
      <c r="DF10">
        <v>48.3</v>
      </c>
      <c r="DG10">
        <v>39.7</v>
      </c>
      <c r="DH10">
        <v>48.7</v>
      </c>
      <c r="DI10" t="s">
        <v>219</v>
      </c>
      <c r="DJ10" t="s">
        <v>219</v>
      </c>
      <c r="DK10">
        <v>46.2</v>
      </c>
      <c r="DL10">
        <v>46.2</v>
      </c>
      <c r="DM10">
        <v>14.98</v>
      </c>
      <c r="DN10">
        <v>16.76</v>
      </c>
      <c r="DO10">
        <v>17.43</v>
      </c>
      <c r="DP10">
        <v>17.72</v>
      </c>
      <c r="DQ10">
        <v>18.14</v>
      </c>
      <c r="DR10">
        <v>18.45</v>
      </c>
      <c r="DS10">
        <v>18.95</v>
      </c>
      <c r="DT10">
        <v>19.4</v>
      </c>
      <c r="DU10">
        <v>20.33</v>
      </c>
      <c r="DV10">
        <v>21.11</v>
      </c>
      <c r="DW10">
        <v>0.2</v>
      </c>
      <c r="DX10">
        <v>1.6</v>
      </c>
      <c r="DY10">
        <v>2.4</v>
      </c>
      <c r="DZ10">
        <v>2.8</v>
      </c>
      <c r="EA10">
        <v>3.2</v>
      </c>
      <c r="EB10">
        <v>3.4</v>
      </c>
      <c r="EC10">
        <v>4</v>
      </c>
      <c r="ED10">
        <v>4.4</v>
      </c>
      <c r="EE10">
        <v>4.9</v>
      </c>
      <c r="EF10">
        <v>5.4</v>
      </c>
      <c r="EG10">
        <v>7.55</v>
      </c>
      <c r="EH10">
        <v>6.73</v>
      </c>
      <c r="EI10">
        <v>5.88</v>
      </c>
      <c r="EJ10">
        <v>5.3</v>
      </c>
      <c r="EK10">
        <v>4.78</v>
      </c>
      <c r="EL10">
        <v>4.1</v>
      </c>
      <c r="EM10">
        <v>3.54</v>
      </c>
      <c r="EN10">
        <v>2.93</v>
      </c>
      <c r="EO10">
        <v>2.58</v>
      </c>
      <c r="EP10">
        <v>1.71</v>
      </c>
      <c r="EQ10">
        <v>1.1</v>
      </c>
      <c r="ER10">
        <v>1.55</v>
      </c>
      <c r="ES10">
        <v>1.61</v>
      </c>
      <c r="ET10">
        <v>1.59</v>
      </c>
      <c r="EU10">
        <v>1.55</v>
      </c>
      <c r="EV10">
        <v>1.62</v>
      </c>
      <c r="EW10">
        <v>1.67</v>
      </c>
      <c r="EX10">
        <v>1.84</v>
      </c>
      <c r="EY10">
        <v>1.92</v>
      </c>
      <c r="EZ10" t="s">
        <v>250</v>
      </c>
      <c r="FA10" t="s">
        <v>220</v>
      </c>
      <c r="FB10">
        <v>3</v>
      </c>
      <c r="FC10">
        <v>4</v>
      </c>
      <c r="FD10">
        <v>4</v>
      </c>
      <c r="FE10">
        <v>4</v>
      </c>
      <c r="FF10">
        <v>5</v>
      </c>
      <c r="FG10">
        <v>6</v>
      </c>
      <c r="FH10">
        <v>9</v>
      </c>
      <c r="FI10">
        <v>13</v>
      </c>
      <c r="FJ10">
        <v>17</v>
      </c>
      <c r="FK10">
        <v>1</v>
      </c>
      <c r="FL10">
        <v>43</v>
      </c>
      <c r="FM10">
        <v>56</v>
      </c>
      <c r="FN10">
        <v>65</v>
      </c>
      <c r="FO10">
        <v>68</v>
      </c>
      <c r="FP10">
        <v>101</v>
      </c>
      <c r="FQ10">
        <v>152</v>
      </c>
      <c r="FR10">
        <v>208</v>
      </c>
      <c r="FS10">
        <v>256</v>
      </c>
      <c r="FT10">
        <v>303</v>
      </c>
      <c r="FU10" t="s">
        <v>220</v>
      </c>
      <c r="FV10" t="s">
        <v>220</v>
      </c>
      <c r="FW10" t="s">
        <v>220</v>
      </c>
      <c r="FX10" t="s">
        <v>220</v>
      </c>
      <c r="FY10" t="s">
        <v>220</v>
      </c>
      <c r="FZ10" t="s">
        <v>220</v>
      </c>
      <c r="GA10" t="s">
        <v>220</v>
      </c>
      <c r="GB10" t="s">
        <v>220</v>
      </c>
      <c r="GC10">
        <v>1</v>
      </c>
      <c r="GD10">
        <v>2</v>
      </c>
      <c r="GE10" t="s">
        <v>220</v>
      </c>
      <c r="GF10">
        <v>2</v>
      </c>
      <c r="GG10">
        <v>2</v>
      </c>
      <c r="GH10">
        <v>2</v>
      </c>
      <c r="GI10">
        <v>2</v>
      </c>
      <c r="GJ10">
        <v>4</v>
      </c>
      <c r="GK10">
        <v>4</v>
      </c>
      <c r="GL10">
        <v>4</v>
      </c>
      <c r="GM10">
        <v>5</v>
      </c>
      <c r="GN10">
        <v>5</v>
      </c>
      <c r="GO10" t="s">
        <v>220</v>
      </c>
      <c r="GP10">
        <v>1</v>
      </c>
      <c r="GQ10">
        <v>2</v>
      </c>
      <c r="GR10">
        <v>2</v>
      </c>
      <c r="GS10">
        <v>2</v>
      </c>
      <c r="GT10">
        <v>3</v>
      </c>
      <c r="GU10">
        <v>4</v>
      </c>
      <c r="GV10">
        <v>5</v>
      </c>
      <c r="GW10">
        <v>6</v>
      </c>
      <c r="GX10" t="s">
        <v>253</v>
      </c>
      <c r="GY10" t="s">
        <v>390</v>
      </c>
      <c r="GZ10" t="s">
        <v>391</v>
      </c>
      <c r="HA10" t="s">
        <v>218</v>
      </c>
      <c r="HB10" t="s">
        <v>218</v>
      </c>
      <c r="HC10" t="s">
        <v>218</v>
      </c>
      <c r="HD10" t="s">
        <v>218</v>
      </c>
    </row>
    <row r="11" spans="1:212" ht="12.75">
      <c r="A11">
        <f t="shared" si="2"/>
        <v>55936</v>
      </c>
      <c r="B11" s="1" t="str">
        <f t="shared" si="3"/>
        <v>A4</v>
      </c>
      <c r="C11">
        <f t="shared" si="0"/>
        <v>2.74</v>
      </c>
      <c r="D11">
        <f t="shared" si="1"/>
        <v>-0.5338</v>
      </c>
      <c r="G11">
        <v>55936</v>
      </c>
      <c r="H11" t="s">
        <v>206</v>
      </c>
      <c r="I11" t="s">
        <v>270</v>
      </c>
      <c r="J11">
        <v>4</v>
      </c>
      <c r="K11">
        <v>36</v>
      </c>
      <c r="L11">
        <v>57339279</v>
      </c>
      <c r="M11">
        <v>10918</v>
      </c>
      <c r="N11" t="s">
        <v>352</v>
      </c>
      <c r="O11">
        <v>20080718</v>
      </c>
      <c r="P11" t="s">
        <v>410</v>
      </c>
      <c r="Q11" t="s">
        <v>210</v>
      </c>
      <c r="R11" t="s">
        <v>273</v>
      </c>
      <c r="S11">
        <v>350</v>
      </c>
      <c r="T11">
        <v>3.61</v>
      </c>
      <c r="U11">
        <v>56.2</v>
      </c>
      <c r="V11">
        <v>89.3</v>
      </c>
      <c r="W11">
        <v>3.7</v>
      </c>
      <c r="X11">
        <v>2.74</v>
      </c>
      <c r="Y11">
        <v>-0.5338</v>
      </c>
      <c r="Z11">
        <v>1596</v>
      </c>
      <c r="AA11">
        <v>20</v>
      </c>
      <c r="AB11">
        <v>99</v>
      </c>
      <c r="AC11">
        <v>40</v>
      </c>
      <c r="AD11">
        <v>110</v>
      </c>
      <c r="AE11">
        <v>28.9</v>
      </c>
      <c r="AF11">
        <v>68.1</v>
      </c>
      <c r="AG11">
        <v>2</v>
      </c>
      <c r="AH11">
        <v>7</v>
      </c>
      <c r="AI11">
        <v>102</v>
      </c>
      <c r="AJ11">
        <v>2595</v>
      </c>
      <c r="AK11">
        <v>22.2</v>
      </c>
      <c r="AL11">
        <v>97.9</v>
      </c>
      <c r="AM11">
        <v>39.9</v>
      </c>
      <c r="AN11">
        <v>110.1</v>
      </c>
      <c r="AO11">
        <v>29</v>
      </c>
      <c r="AP11">
        <v>69.1</v>
      </c>
      <c r="AQ11">
        <v>2.87</v>
      </c>
      <c r="AR11">
        <v>0.5</v>
      </c>
      <c r="AS11">
        <v>101.8</v>
      </c>
      <c r="AT11">
        <v>32136</v>
      </c>
      <c r="AU11">
        <v>424</v>
      </c>
      <c r="AV11">
        <v>206.3</v>
      </c>
      <c r="AW11">
        <v>1.1</v>
      </c>
      <c r="AX11">
        <v>685</v>
      </c>
      <c r="AY11">
        <v>649</v>
      </c>
      <c r="AZ11">
        <v>495</v>
      </c>
      <c r="BA11">
        <v>102.7</v>
      </c>
      <c r="BB11">
        <v>44.9</v>
      </c>
      <c r="BC11">
        <v>310.7</v>
      </c>
      <c r="BD11">
        <v>54.5</v>
      </c>
      <c r="BE11">
        <v>780</v>
      </c>
      <c r="BF11">
        <v>305.9</v>
      </c>
      <c r="BG11">
        <v>1.9</v>
      </c>
      <c r="BH11">
        <v>598</v>
      </c>
      <c r="BI11">
        <v>587</v>
      </c>
      <c r="BJ11">
        <v>429</v>
      </c>
      <c r="BK11">
        <v>100.2</v>
      </c>
      <c r="BL11">
        <v>73.8</v>
      </c>
      <c r="BM11">
        <v>394.1</v>
      </c>
      <c r="BN11">
        <v>31.8</v>
      </c>
      <c r="BO11">
        <v>55.1</v>
      </c>
      <c r="BP11">
        <v>170.4</v>
      </c>
      <c r="BQ11">
        <v>76.3</v>
      </c>
      <c r="BR11">
        <v>113.5</v>
      </c>
      <c r="BS11">
        <v>67.7</v>
      </c>
      <c r="BT11">
        <v>98.8</v>
      </c>
      <c r="BU11">
        <v>40.2</v>
      </c>
      <c r="BV11">
        <v>125.2</v>
      </c>
      <c r="BW11">
        <v>59.9</v>
      </c>
      <c r="BX11">
        <v>119.5</v>
      </c>
      <c r="BY11">
        <v>65.1</v>
      </c>
      <c r="BZ11">
        <v>141</v>
      </c>
      <c r="CA11" t="s">
        <v>342</v>
      </c>
      <c r="CB11" t="s">
        <v>342</v>
      </c>
      <c r="CC11">
        <v>94.39</v>
      </c>
      <c r="CD11">
        <v>94.39</v>
      </c>
      <c r="CE11">
        <v>89.3</v>
      </c>
      <c r="CF11">
        <v>2.6</v>
      </c>
      <c r="CG11">
        <v>4.1</v>
      </c>
      <c r="CH11">
        <v>2.7</v>
      </c>
      <c r="CI11">
        <v>4.7</v>
      </c>
      <c r="CJ11">
        <v>2.3</v>
      </c>
      <c r="CK11">
        <v>5.5</v>
      </c>
      <c r="CL11">
        <v>3.3</v>
      </c>
      <c r="CM11">
        <v>5.1</v>
      </c>
      <c r="CN11">
        <v>2.3</v>
      </c>
      <c r="CO11">
        <v>5.7</v>
      </c>
      <c r="CP11">
        <v>2.9</v>
      </c>
      <c r="CQ11">
        <v>4.5</v>
      </c>
      <c r="CR11" t="s">
        <v>343</v>
      </c>
      <c r="CS11" t="s">
        <v>343</v>
      </c>
      <c r="CT11">
        <v>3.8</v>
      </c>
      <c r="CU11">
        <v>3.8</v>
      </c>
      <c r="CV11">
        <v>3.7</v>
      </c>
      <c r="CW11">
        <v>50</v>
      </c>
      <c r="CX11">
        <v>48.3</v>
      </c>
      <c r="CY11">
        <v>55</v>
      </c>
      <c r="CZ11">
        <v>40.3</v>
      </c>
      <c r="DA11">
        <v>79.7</v>
      </c>
      <c r="DB11">
        <v>41</v>
      </c>
      <c r="DC11">
        <v>72</v>
      </c>
      <c r="DD11">
        <v>43</v>
      </c>
      <c r="DE11">
        <v>87</v>
      </c>
      <c r="DF11">
        <v>45</v>
      </c>
      <c r="DG11">
        <v>67</v>
      </c>
      <c r="DH11">
        <v>46.3</v>
      </c>
      <c r="DI11" t="s">
        <v>219</v>
      </c>
      <c r="DJ11" t="s">
        <v>219</v>
      </c>
      <c r="DK11">
        <v>56.2</v>
      </c>
      <c r="DL11">
        <v>56.2</v>
      </c>
      <c r="DM11">
        <v>14.92</v>
      </c>
      <c r="DN11">
        <v>16.39</v>
      </c>
      <c r="DO11">
        <v>16.94</v>
      </c>
      <c r="DP11">
        <v>17.44</v>
      </c>
      <c r="DQ11">
        <v>18.53</v>
      </c>
      <c r="DR11">
        <v>18.92</v>
      </c>
      <c r="DS11">
        <v>19.67</v>
      </c>
      <c r="DT11">
        <v>20.53</v>
      </c>
      <c r="DU11">
        <v>21.7</v>
      </c>
      <c r="DV11">
        <v>22.78</v>
      </c>
      <c r="DW11">
        <v>0.2</v>
      </c>
      <c r="DX11">
        <v>1</v>
      </c>
      <c r="DY11">
        <v>1.6</v>
      </c>
      <c r="DZ11">
        <v>2.3</v>
      </c>
      <c r="EA11">
        <v>3.3</v>
      </c>
      <c r="EB11">
        <v>3.7</v>
      </c>
      <c r="EC11">
        <v>4.2</v>
      </c>
      <c r="ED11">
        <v>4.9</v>
      </c>
      <c r="EE11">
        <v>5.5</v>
      </c>
      <c r="EF11">
        <v>6</v>
      </c>
      <c r="EG11">
        <v>7.74</v>
      </c>
      <c r="EH11">
        <v>6.95</v>
      </c>
      <c r="EI11">
        <v>6.45</v>
      </c>
      <c r="EJ11">
        <v>5.85</v>
      </c>
      <c r="EK11">
        <v>5.39</v>
      </c>
      <c r="EL11">
        <v>4.53</v>
      </c>
      <c r="EM11">
        <v>3.77</v>
      </c>
      <c r="EN11">
        <v>3.02</v>
      </c>
      <c r="EO11">
        <v>2.5</v>
      </c>
      <c r="EP11">
        <v>2.07</v>
      </c>
      <c r="EQ11">
        <v>1.11</v>
      </c>
      <c r="ER11">
        <v>1.66</v>
      </c>
      <c r="ES11">
        <v>1.63</v>
      </c>
      <c r="ET11">
        <v>1.73</v>
      </c>
      <c r="EU11">
        <v>1.67</v>
      </c>
      <c r="EV11">
        <v>1.81</v>
      </c>
      <c r="EW11">
        <v>1.73</v>
      </c>
      <c r="EX11">
        <v>1.95</v>
      </c>
      <c r="EY11">
        <v>2.09</v>
      </c>
      <c r="EZ11">
        <v>2.25</v>
      </c>
      <c r="FA11" t="s">
        <v>220</v>
      </c>
      <c r="FB11">
        <v>3</v>
      </c>
      <c r="FC11">
        <v>3</v>
      </c>
      <c r="FD11">
        <v>4</v>
      </c>
      <c r="FE11">
        <v>4</v>
      </c>
      <c r="FF11">
        <v>5</v>
      </c>
      <c r="FG11">
        <v>7</v>
      </c>
      <c r="FH11">
        <v>8</v>
      </c>
      <c r="FI11">
        <v>9</v>
      </c>
      <c r="FJ11">
        <v>10</v>
      </c>
      <c r="FK11">
        <v>1</v>
      </c>
      <c r="FL11">
        <v>36</v>
      </c>
      <c r="FM11">
        <v>48</v>
      </c>
      <c r="FN11">
        <v>56</v>
      </c>
      <c r="FO11">
        <v>60</v>
      </c>
      <c r="FP11">
        <v>88</v>
      </c>
      <c r="FQ11">
        <v>137</v>
      </c>
      <c r="FR11">
        <v>179</v>
      </c>
      <c r="FS11">
        <v>217</v>
      </c>
      <c r="FT11">
        <v>245</v>
      </c>
      <c r="FU11" t="s">
        <v>220</v>
      </c>
      <c r="FV11" t="s">
        <v>220</v>
      </c>
      <c r="FW11">
        <v>1</v>
      </c>
      <c r="FX11" t="s">
        <v>220</v>
      </c>
      <c r="FY11" t="s">
        <v>220</v>
      </c>
      <c r="FZ11" t="s">
        <v>220</v>
      </c>
      <c r="GA11" t="s">
        <v>220</v>
      </c>
      <c r="GB11" t="s">
        <v>220</v>
      </c>
      <c r="GC11">
        <v>1</v>
      </c>
      <c r="GD11">
        <v>2</v>
      </c>
      <c r="GE11" t="s">
        <v>220</v>
      </c>
      <c r="GF11">
        <v>12</v>
      </c>
      <c r="GG11">
        <v>15</v>
      </c>
      <c r="GH11">
        <v>18</v>
      </c>
      <c r="GI11">
        <v>20</v>
      </c>
      <c r="GJ11">
        <v>33</v>
      </c>
      <c r="GK11">
        <v>36</v>
      </c>
      <c r="GL11">
        <v>37</v>
      </c>
      <c r="GM11">
        <v>38</v>
      </c>
      <c r="GN11">
        <v>39</v>
      </c>
      <c r="GO11" t="s">
        <v>220</v>
      </c>
      <c r="GP11">
        <v>1</v>
      </c>
      <c r="GQ11">
        <v>1</v>
      </c>
      <c r="GR11">
        <v>2</v>
      </c>
      <c r="GS11">
        <v>2</v>
      </c>
      <c r="GT11">
        <v>3</v>
      </c>
      <c r="GU11">
        <v>4</v>
      </c>
      <c r="GV11">
        <v>4</v>
      </c>
      <c r="GW11">
        <v>5</v>
      </c>
      <c r="GX11">
        <v>6</v>
      </c>
      <c r="GY11" t="s">
        <v>411</v>
      </c>
      <c r="GZ11" t="s">
        <v>412</v>
      </c>
      <c r="HA11" t="s">
        <v>413</v>
      </c>
      <c r="HB11" t="s">
        <v>218</v>
      </c>
      <c r="HC11" t="s">
        <v>218</v>
      </c>
      <c r="HD11" t="s">
        <v>218</v>
      </c>
    </row>
    <row r="12" spans="1:212" ht="12.75">
      <c r="A12">
        <f t="shared" si="2"/>
        <v>66031</v>
      </c>
      <c r="B12" s="1" t="str">
        <f t="shared" si="3"/>
        <v>A4</v>
      </c>
      <c r="C12">
        <f t="shared" si="0"/>
        <v>0.1</v>
      </c>
      <c r="D12">
        <f t="shared" si="1"/>
        <v>0.3378</v>
      </c>
      <c r="G12">
        <v>66031</v>
      </c>
      <c r="H12" t="s">
        <v>206</v>
      </c>
      <c r="I12" t="s">
        <v>400</v>
      </c>
      <c r="J12">
        <v>4</v>
      </c>
      <c r="K12">
        <v>37</v>
      </c>
      <c r="L12">
        <v>57339279</v>
      </c>
      <c r="M12">
        <v>11268</v>
      </c>
      <c r="N12" t="s">
        <v>319</v>
      </c>
      <c r="O12">
        <v>20080808</v>
      </c>
      <c r="P12" t="s">
        <v>414</v>
      </c>
      <c r="Q12">
        <v>20100208</v>
      </c>
      <c r="R12" t="s">
        <v>273</v>
      </c>
      <c r="S12">
        <v>350</v>
      </c>
      <c r="T12">
        <v>3.63</v>
      </c>
      <c r="U12">
        <v>43</v>
      </c>
      <c r="V12">
        <v>102.2</v>
      </c>
      <c r="W12">
        <v>3</v>
      </c>
      <c r="X12">
        <v>0.1</v>
      </c>
      <c r="Y12">
        <v>0.3378</v>
      </c>
      <c r="Z12">
        <v>1596</v>
      </c>
      <c r="AA12">
        <v>20</v>
      </c>
      <c r="AB12">
        <v>99</v>
      </c>
      <c r="AC12">
        <v>40</v>
      </c>
      <c r="AD12">
        <v>110</v>
      </c>
      <c r="AE12">
        <v>29</v>
      </c>
      <c r="AF12">
        <v>68</v>
      </c>
      <c r="AG12">
        <v>2</v>
      </c>
      <c r="AH12">
        <v>7</v>
      </c>
      <c r="AI12">
        <v>101.6</v>
      </c>
      <c r="AJ12">
        <v>2595</v>
      </c>
      <c r="AK12">
        <v>22.4</v>
      </c>
      <c r="AL12">
        <v>97.5</v>
      </c>
      <c r="AM12">
        <v>39.9</v>
      </c>
      <c r="AN12">
        <v>110.1</v>
      </c>
      <c r="AO12">
        <v>29</v>
      </c>
      <c r="AP12">
        <v>69.1</v>
      </c>
      <c r="AQ12">
        <v>3.04</v>
      </c>
      <c r="AR12">
        <v>0.8</v>
      </c>
      <c r="AS12">
        <v>102.1</v>
      </c>
      <c r="AT12">
        <v>32136</v>
      </c>
      <c r="AU12">
        <v>415</v>
      </c>
      <c r="AV12">
        <v>208.4</v>
      </c>
      <c r="AW12">
        <v>1.3</v>
      </c>
      <c r="AX12">
        <v>710</v>
      </c>
      <c r="AY12">
        <v>675</v>
      </c>
      <c r="AZ12">
        <v>516</v>
      </c>
      <c r="BA12">
        <v>102.3</v>
      </c>
      <c r="BB12">
        <v>40.5</v>
      </c>
      <c r="BC12">
        <v>324.3</v>
      </c>
      <c r="BD12">
        <v>53.4</v>
      </c>
      <c r="BE12">
        <v>771</v>
      </c>
      <c r="BF12">
        <v>304.1</v>
      </c>
      <c r="BG12">
        <v>1.9</v>
      </c>
      <c r="BH12">
        <v>596</v>
      </c>
      <c r="BI12">
        <v>589</v>
      </c>
      <c r="BJ12">
        <v>430</v>
      </c>
      <c r="BK12">
        <v>100.1</v>
      </c>
      <c r="BL12">
        <v>66.5</v>
      </c>
      <c r="BM12">
        <v>401.5</v>
      </c>
      <c r="BN12">
        <v>28.9</v>
      </c>
      <c r="BO12">
        <v>68</v>
      </c>
      <c r="BP12">
        <v>121.6</v>
      </c>
      <c r="BQ12">
        <v>51.5</v>
      </c>
      <c r="BR12">
        <v>136.4</v>
      </c>
      <c r="BS12">
        <v>83.2</v>
      </c>
      <c r="BT12">
        <v>121.5</v>
      </c>
      <c r="BU12">
        <v>63.6</v>
      </c>
      <c r="BV12">
        <v>162.2</v>
      </c>
      <c r="BW12">
        <v>95</v>
      </c>
      <c r="BX12">
        <v>165.6</v>
      </c>
      <c r="BY12">
        <v>104.6</v>
      </c>
      <c r="BZ12">
        <v>123.3</v>
      </c>
      <c r="CA12" t="s">
        <v>342</v>
      </c>
      <c r="CB12" t="s">
        <v>342</v>
      </c>
      <c r="CC12">
        <v>108.04</v>
      </c>
      <c r="CD12">
        <v>108.04</v>
      </c>
      <c r="CE12">
        <v>102.2</v>
      </c>
      <c r="CF12">
        <v>2.2</v>
      </c>
      <c r="CG12">
        <v>1.9</v>
      </c>
      <c r="CH12">
        <v>3.5</v>
      </c>
      <c r="CI12">
        <v>5.2</v>
      </c>
      <c r="CJ12">
        <v>2.6</v>
      </c>
      <c r="CK12">
        <v>3.7</v>
      </c>
      <c r="CL12">
        <v>4.6</v>
      </c>
      <c r="CM12">
        <v>2.9</v>
      </c>
      <c r="CN12">
        <v>2.9</v>
      </c>
      <c r="CO12">
        <v>3</v>
      </c>
      <c r="CP12">
        <v>2.6</v>
      </c>
      <c r="CQ12">
        <v>2.8</v>
      </c>
      <c r="CR12" t="s">
        <v>343</v>
      </c>
      <c r="CS12" t="s">
        <v>343</v>
      </c>
      <c r="CT12">
        <v>3.16</v>
      </c>
      <c r="CU12">
        <v>3.16</v>
      </c>
      <c r="CV12">
        <v>3</v>
      </c>
      <c r="CW12">
        <v>32.7</v>
      </c>
      <c r="CX12">
        <v>48.7</v>
      </c>
      <c r="CY12">
        <v>44.7</v>
      </c>
      <c r="CZ12">
        <v>38.7</v>
      </c>
      <c r="DA12">
        <v>62.7</v>
      </c>
      <c r="DB12">
        <v>37.3</v>
      </c>
      <c r="DC12">
        <v>40.3</v>
      </c>
      <c r="DD12">
        <v>37.7</v>
      </c>
      <c r="DE12">
        <v>39</v>
      </c>
      <c r="DF12">
        <v>45.3</v>
      </c>
      <c r="DG12">
        <v>49.3</v>
      </c>
      <c r="DH12">
        <v>40.3</v>
      </c>
      <c r="DI12" t="s">
        <v>219</v>
      </c>
      <c r="DJ12" t="s">
        <v>219</v>
      </c>
      <c r="DK12">
        <v>43</v>
      </c>
      <c r="DL12">
        <v>43</v>
      </c>
      <c r="DM12">
        <v>14.63</v>
      </c>
      <c r="DN12">
        <v>17.32</v>
      </c>
      <c r="DO12">
        <v>18.18</v>
      </c>
      <c r="DP12">
        <v>19.23</v>
      </c>
      <c r="DQ12">
        <v>20.1</v>
      </c>
      <c r="DR12">
        <v>20.33</v>
      </c>
      <c r="DS12">
        <v>21.36</v>
      </c>
      <c r="DT12">
        <v>22.39</v>
      </c>
      <c r="DU12">
        <v>22.87</v>
      </c>
      <c r="DV12">
        <v>24.67</v>
      </c>
      <c r="DW12">
        <v>0.3</v>
      </c>
      <c r="DX12">
        <v>1.1</v>
      </c>
      <c r="DY12">
        <v>2</v>
      </c>
      <c r="DZ12">
        <v>2.7</v>
      </c>
      <c r="EA12">
        <v>3.4</v>
      </c>
      <c r="EB12">
        <v>3.7</v>
      </c>
      <c r="EC12">
        <v>4.3</v>
      </c>
      <c r="ED12">
        <v>4.8</v>
      </c>
      <c r="EE12">
        <v>5</v>
      </c>
      <c r="EF12">
        <v>5.7</v>
      </c>
      <c r="EG12">
        <v>7.57</v>
      </c>
      <c r="EH12">
        <v>6.76</v>
      </c>
      <c r="EI12">
        <v>6.18</v>
      </c>
      <c r="EJ12">
        <v>5.45</v>
      </c>
      <c r="EK12">
        <v>4.96</v>
      </c>
      <c r="EL12">
        <v>4.39</v>
      </c>
      <c r="EM12">
        <v>3.62</v>
      </c>
      <c r="EN12">
        <v>3.06</v>
      </c>
      <c r="EO12">
        <v>2.84</v>
      </c>
      <c r="EP12">
        <v>2.35</v>
      </c>
      <c r="EQ12">
        <v>1.21</v>
      </c>
      <c r="ER12">
        <v>1.55</v>
      </c>
      <c r="ES12">
        <v>1.42</v>
      </c>
      <c r="ET12">
        <v>1.62</v>
      </c>
      <c r="EU12">
        <v>1.48</v>
      </c>
      <c r="EV12">
        <v>1.62</v>
      </c>
      <c r="EW12">
        <v>1.78</v>
      </c>
      <c r="EX12">
        <v>1.77</v>
      </c>
      <c r="EY12">
        <v>1.94</v>
      </c>
      <c r="EZ12">
        <v>2.16</v>
      </c>
      <c r="FA12" t="s">
        <v>220</v>
      </c>
      <c r="FB12">
        <v>2</v>
      </c>
      <c r="FC12">
        <v>3</v>
      </c>
      <c r="FD12">
        <v>3</v>
      </c>
      <c r="FE12">
        <v>3</v>
      </c>
      <c r="FF12">
        <v>4</v>
      </c>
      <c r="FG12">
        <v>5</v>
      </c>
      <c r="FH12">
        <v>6</v>
      </c>
      <c r="FI12">
        <v>7</v>
      </c>
      <c r="FJ12">
        <v>8</v>
      </c>
      <c r="FK12">
        <v>2</v>
      </c>
      <c r="FL12">
        <v>27</v>
      </c>
      <c r="FM12">
        <v>40</v>
      </c>
      <c r="FN12">
        <v>45</v>
      </c>
      <c r="FO12">
        <v>48</v>
      </c>
      <c r="FP12">
        <v>68</v>
      </c>
      <c r="FQ12">
        <v>94</v>
      </c>
      <c r="FR12">
        <v>142</v>
      </c>
      <c r="FS12">
        <v>172</v>
      </c>
      <c r="FT12">
        <v>204</v>
      </c>
      <c r="FU12" t="s">
        <v>220</v>
      </c>
      <c r="FV12" t="s">
        <v>220</v>
      </c>
      <c r="FW12">
        <v>2</v>
      </c>
      <c r="FX12" t="s">
        <v>220</v>
      </c>
      <c r="FY12" t="s">
        <v>220</v>
      </c>
      <c r="FZ12">
        <v>2</v>
      </c>
      <c r="GA12" t="s">
        <v>220</v>
      </c>
      <c r="GB12" t="s">
        <v>220</v>
      </c>
      <c r="GC12" t="s">
        <v>220</v>
      </c>
      <c r="GD12">
        <v>1</v>
      </c>
      <c r="GE12" t="s">
        <v>220</v>
      </c>
      <c r="GF12">
        <v>2</v>
      </c>
      <c r="GG12">
        <v>3</v>
      </c>
      <c r="GH12">
        <v>3</v>
      </c>
      <c r="GI12">
        <v>3</v>
      </c>
      <c r="GJ12">
        <v>8</v>
      </c>
      <c r="GK12">
        <v>11</v>
      </c>
      <c r="GL12">
        <v>12</v>
      </c>
      <c r="GM12">
        <v>14</v>
      </c>
      <c r="GN12">
        <v>15</v>
      </c>
      <c r="GO12" t="s">
        <v>220</v>
      </c>
      <c r="GP12" t="s">
        <v>220</v>
      </c>
      <c r="GQ12" t="s">
        <v>220</v>
      </c>
      <c r="GR12" t="s">
        <v>220</v>
      </c>
      <c r="GS12" t="s">
        <v>220</v>
      </c>
      <c r="GT12">
        <v>1</v>
      </c>
      <c r="GU12">
        <v>2</v>
      </c>
      <c r="GV12">
        <v>2</v>
      </c>
      <c r="GW12">
        <v>3</v>
      </c>
      <c r="GX12">
        <v>4</v>
      </c>
      <c r="GY12" t="s">
        <v>415</v>
      </c>
      <c r="GZ12" t="s">
        <v>416</v>
      </c>
      <c r="HA12" t="s">
        <v>218</v>
      </c>
      <c r="HB12" t="s">
        <v>218</v>
      </c>
      <c r="HC12" t="s">
        <v>218</v>
      </c>
      <c r="HD12" t="s">
        <v>218</v>
      </c>
    </row>
    <row r="13" spans="1:212" ht="12.75">
      <c r="A13">
        <f t="shared" si="2"/>
        <v>67869</v>
      </c>
      <c r="B13" s="1" t="str">
        <f t="shared" si="3"/>
        <v>A4</v>
      </c>
      <c r="C13">
        <f t="shared" si="0"/>
        <v>2</v>
      </c>
      <c r="D13">
        <f t="shared" si="1"/>
        <v>3.3041</v>
      </c>
      <c r="G13">
        <v>67869</v>
      </c>
      <c r="H13" t="s">
        <v>206</v>
      </c>
      <c r="I13" t="s">
        <v>400</v>
      </c>
      <c r="J13">
        <v>4</v>
      </c>
      <c r="K13">
        <v>49</v>
      </c>
      <c r="L13">
        <v>46615107</v>
      </c>
      <c r="M13">
        <v>1355</v>
      </c>
      <c r="N13" t="s">
        <v>352</v>
      </c>
      <c r="O13">
        <v>20091014</v>
      </c>
      <c r="P13" t="s">
        <v>423</v>
      </c>
      <c r="Q13" t="s">
        <v>210</v>
      </c>
      <c r="R13" t="s">
        <v>273</v>
      </c>
      <c r="S13">
        <v>350</v>
      </c>
      <c r="T13">
        <v>3.49</v>
      </c>
      <c r="U13">
        <v>52.5</v>
      </c>
      <c r="V13">
        <v>146.1</v>
      </c>
      <c r="W13">
        <v>2.8</v>
      </c>
      <c r="X13">
        <v>2</v>
      </c>
      <c r="Y13">
        <v>3.3041</v>
      </c>
      <c r="Z13">
        <v>1600</v>
      </c>
      <c r="AA13">
        <v>20</v>
      </c>
      <c r="AB13">
        <v>99</v>
      </c>
      <c r="AC13">
        <v>40</v>
      </c>
      <c r="AD13">
        <v>110</v>
      </c>
      <c r="AE13">
        <v>29</v>
      </c>
      <c r="AF13">
        <v>68</v>
      </c>
      <c r="AG13">
        <v>2</v>
      </c>
      <c r="AH13">
        <v>7.3</v>
      </c>
      <c r="AI13">
        <v>102.8</v>
      </c>
      <c r="AJ13">
        <v>2610</v>
      </c>
      <c r="AK13">
        <v>29.8</v>
      </c>
      <c r="AL13">
        <v>98.4</v>
      </c>
      <c r="AM13">
        <v>39.9</v>
      </c>
      <c r="AN13">
        <v>110</v>
      </c>
      <c r="AO13">
        <v>25.1</v>
      </c>
      <c r="AP13">
        <v>68.7</v>
      </c>
      <c r="AQ13">
        <v>2.75</v>
      </c>
      <c r="AR13">
        <v>-1.3</v>
      </c>
      <c r="AS13">
        <v>102.7</v>
      </c>
      <c r="AT13">
        <v>32148</v>
      </c>
      <c r="AU13">
        <v>427</v>
      </c>
      <c r="AV13">
        <v>213.6</v>
      </c>
      <c r="AW13">
        <v>1.1</v>
      </c>
      <c r="AX13">
        <v>690</v>
      </c>
      <c r="AY13">
        <v>662</v>
      </c>
      <c r="AZ13">
        <v>510</v>
      </c>
      <c r="BA13">
        <v>101.5</v>
      </c>
      <c r="BB13">
        <v>52.9</v>
      </c>
      <c r="BC13">
        <v>302.6</v>
      </c>
      <c r="BD13">
        <v>57.7</v>
      </c>
      <c r="BE13">
        <v>794</v>
      </c>
      <c r="BF13">
        <v>312.5</v>
      </c>
      <c r="BG13">
        <v>2</v>
      </c>
      <c r="BH13">
        <v>602</v>
      </c>
      <c r="BI13">
        <v>597</v>
      </c>
      <c r="BJ13">
        <v>435</v>
      </c>
      <c r="BK13">
        <v>97.5</v>
      </c>
      <c r="BL13">
        <v>82.6</v>
      </c>
      <c r="BM13">
        <v>376.1</v>
      </c>
      <c r="BN13">
        <v>37</v>
      </c>
      <c r="BO13">
        <v>143.9</v>
      </c>
      <c r="BP13">
        <v>195</v>
      </c>
      <c r="BQ13">
        <v>145.6</v>
      </c>
      <c r="BR13">
        <v>161.4</v>
      </c>
      <c r="BS13">
        <v>128.4</v>
      </c>
      <c r="BT13">
        <v>185.2</v>
      </c>
      <c r="BU13">
        <v>123.2</v>
      </c>
      <c r="BV13">
        <v>212.3</v>
      </c>
      <c r="BW13">
        <v>127.4</v>
      </c>
      <c r="BX13">
        <v>134.7</v>
      </c>
      <c r="BY13">
        <v>81.4</v>
      </c>
      <c r="BZ13">
        <v>119.9</v>
      </c>
      <c r="CA13" t="s">
        <v>342</v>
      </c>
      <c r="CB13" t="s">
        <v>342</v>
      </c>
      <c r="CC13">
        <v>146.53</v>
      </c>
      <c r="CD13">
        <v>146.53</v>
      </c>
      <c r="CE13">
        <v>146.1</v>
      </c>
      <c r="CF13">
        <v>5.4</v>
      </c>
      <c r="CG13">
        <v>1.9</v>
      </c>
      <c r="CH13">
        <v>2.7</v>
      </c>
      <c r="CI13">
        <v>2.6</v>
      </c>
      <c r="CJ13">
        <v>1.8</v>
      </c>
      <c r="CK13">
        <v>2.2</v>
      </c>
      <c r="CL13">
        <v>1.6</v>
      </c>
      <c r="CM13">
        <v>3.2</v>
      </c>
      <c r="CN13">
        <v>3.4</v>
      </c>
      <c r="CO13">
        <v>2.1</v>
      </c>
      <c r="CP13">
        <v>4</v>
      </c>
      <c r="CQ13">
        <v>2.2</v>
      </c>
      <c r="CR13" t="s">
        <v>343</v>
      </c>
      <c r="CS13" t="s">
        <v>343</v>
      </c>
      <c r="CT13">
        <v>2.76</v>
      </c>
      <c r="CU13">
        <v>2.76</v>
      </c>
      <c r="CV13">
        <v>2.8</v>
      </c>
      <c r="CW13">
        <v>60.3</v>
      </c>
      <c r="CX13">
        <v>51.3</v>
      </c>
      <c r="CY13">
        <v>64</v>
      </c>
      <c r="CZ13">
        <v>45.7</v>
      </c>
      <c r="DA13">
        <v>54.3</v>
      </c>
      <c r="DB13">
        <v>43.3</v>
      </c>
      <c r="DC13">
        <v>60.7</v>
      </c>
      <c r="DD13">
        <v>46.3</v>
      </c>
      <c r="DE13">
        <v>63</v>
      </c>
      <c r="DF13">
        <v>47.7</v>
      </c>
      <c r="DG13">
        <v>47.7</v>
      </c>
      <c r="DH13">
        <v>46</v>
      </c>
      <c r="DI13" t="s">
        <v>219</v>
      </c>
      <c r="DJ13" t="s">
        <v>219</v>
      </c>
      <c r="DK13">
        <v>52.5</v>
      </c>
      <c r="DL13">
        <v>52.5</v>
      </c>
      <c r="DM13">
        <v>14.7</v>
      </c>
      <c r="DN13">
        <v>17.27</v>
      </c>
      <c r="DO13">
        <v>17.98</v>
      </c>
      <c r="DP13">
        <v>18.39</v>
      </c>
      <c r="DQ13">
        <v>18.76</v>
      </c>
      <c r="DR13">
        <v>18.94</v>
      </c>
      <c r="DS13">
        <v>19.49</v>
      </c>
      <c r="DT13">
        <v>20.12</v>
      </c>
      <c r="DU13">
        <v>20.56</v>
      </c>
      <c r="DV13" t="s">
        <v>250</v>
      </c>
      <c r="DW13">
        <v>0.3</v>
      </c>
      <c r="DX13">
        <v>1.4</v>
      </c>
      <c r="DY13">
        <v>2.4</v>
      </c>
      <c r="DZ13">
        <v>2.7</v>
      </c>
      <c r="EA13">
        <v>3.2</v>
      </c>
      <c r="EB13">
        <v>3.4</v>
      </c>
      <c r="EC13">
        <v>3.9</v>
      </c>
      <c r="ED13">
        <v>4.3</v>
      </c>
      <c r="EE13">
        <v>4.8</v>
      </c>
      <c r="EF13">
        <v>5.3</v>
      </c>
      <c r="EG13">
        <v>7.54</v>
      </c>
      <c r="EH13">
        <v>6.68</v>
      </c>
      <c r="EI13">
        <v>5.62</v>
      </c>
      <c r="EJ13">
        <v>5.23</v>
      </c>
      <c r="EK13">
        <v>4.71</v>
      </c>
      <c r="EL13">
        <v>4.03</v>
      </c>
      <c r="EM13">
        <v>3.34</v>
      </c>
      <c r="EN13">
        <v>2.89</v>
      </c>
      <c r="EO13">
        <v>2.38</v>
      </c>
      <c r="EP13" t="s">
        <v>250</v>
      </c>
      <c r="EQ13">
        <v>1.27</v>
      </c>
      <c r="ER13">
        <v>1.74</v>
      </c>
      <c r="ES13">
        <v>1.66</v>
      </c>
      <c r="ET13">
        <v>1.49</v>
      </c>
      <c r="EU13">
        <v>1.5</v>
      </c>
      <c r="EV13">
        <v>1.45</v>
      </c>
      <c r="EW13">
        <v>1.67</v>
      </c>
      <c r="EX13">
        <v>1.73</v>
      </c>
      <c r="EY13">
        <v>1.9</v>
      </c>
      <c r="EZ13" t="s">
        <v>250</v>
      </c>
      <c r="FA13" t="s">
        <v>220</v>
      </c>
      <c r="FB13">
        <v>2</v>
      </c>
      <c r="FC13">
        <v>3</v>
      </c>
      <c r="FD13">
        <v>2</v>
      </c>
      <c r="FE13">
        <v>2</v>
      </c>
      <c r="FF13">
        <v>3</v>
      </c>
      <c r="FG13">
        <v>4</v>
      </c>
      <c r="FH13">
        <v>5</v>
      </c>
      <c r="FI13">
        <v>7</v>
      </c>
      <c r="FJ13" t="s">
        <v>253</v>
      </c>
      <c r="FK13">
        <v>2</v>
      </c>
      <c r="FL13">
        <v>31</v>
      </c>
      <c r="FM13">
        <v>44</v>
      </c>
      <c r="FN13">
        <v>51</v>
      </c>
      <c r="FO13">
        <v>54</v>
      </c>
      <c r="FP13">
        <v>90</v>
      </c>
      <c r="FQ13">
        <v>150</v>
      </c>
      <c r="FR13">
        <v>186</v>
      </c>
      <c r="FS13">
        <v>223</v>
      </c>
      <c r="FT13" t="s">
        <v>253</v>
      </c>
      <c r="FU13" t="s">
        <v>220</v>
      </c>
      <c r="FV13" t="s">
        <v>220</v>
      </c>
      <c r="FW13">
        <v>2</v>
      </c>
      <c r="FX13" t="s">
        <v>220</v>
      </c>
      <c r="FY13" t="s">
        <v>220</v>
      </c>
      <c r="FZ13" t="s">
        <v>220</v>
      </c>
      <c r="GA13" t="s">
        <v>220</v>
      </c>
      <c r="GB13" t="s">
        <v>220</v>
      </c>
      <c r="GC13" t="s">
        <v>220</v>
      </c>
      <c r="GD13" t="s">
        <v>253</v>
      </c>
      <c r="GE13" t="s">
        <v>220</v>
      </c>
      <c r="GF13" t="s">
        <v>220</v>
      </c>
      <c r="GG13" t="s">
        <v>220</v>
      </c>
      <c r="GH13" t="s">
        <v>220</v>
      </c>
      <c r="GI13">
        <v>1</v>
      </c>
      <c r="GJ13">
        <v>1</v>
      </c>
      <c r="GK13">
        <v>2</v>
      </c>
      <c r="GL13">
        <v>2</v>
      </c>
      <c r="GM13">
        <v>2</v>
      </c>
      <c r="GN13" t="s">
        <v>253</v>
      </c>
      <c r="GO13" t="s">
        <v>220</v>
      </c>
      <c r="GP13" t="s">
        <v>220</v>
      </c>
      <c r="GQ13" t="s">
        <v>220</v>
      </c>
      <c r="GR13" t="s">
        <v>220</v>
      </c>
      <c r="GS13" t="s">
        <v>220</v>
      </c>
      <c r="GT13">
        <v>1</v>
      </c>
      <c r="GU13">
        <v>2</v>
      </c>
      <c r="GV13">
        <v>2</v>
      </c>
      <c r="GW13">
        <v>3</v>
      </c>
      <c r="GX13" t="s">
        <v>253</v>
      </c>
      <c r="GY13" t="s">
        <v>424</v>
      </c>
      <c r="GZ13" t="s">
        <v>425</v>
      </c>
      <c r="HA13" t="s">
        <v>413</v>
      </c>
      <c r="HB13" t="s">
        <v>419</v>
      </c>
      <c r="HC13" t="s">
        <v>218</v>
      </c>
      <c r="HD13" t="s">
        <v>218</v>
      </c>
    </row>
    <row r="14" spans="1:212" ht="12.75">
      <c r="A14">
        <f t="shared" si="2"/>
        <v>72867</v>
      </c>
      <c r="B14" s="1" t="str">
        <f t="shared" si="3"/>
        <v>A4</v>
      </c>
      <c r="C14">
        <f t="shared" si="0"/>
        <v>0.98</v>
      </c>
      <c r="D14">
        <f t="shared" si="1"/>
        <v>2.8041</v>
      </c>
      <c r="G14">
        <v>72867</v>
      </c>
      <c r="H14" t="s">
        <v>206</v>
      </c>
      <c r="I14" t="s">
        <v>400</v>
      </c>
      <c r="J14">
        <v>4</v>
      </c>
      <c r="K14" t="s">
        <v>432</v>
      </c>
      <c r="L14">
        <v>46615107</v>
      </c>
      <c r="M14">
        <v>1705</v>
      </c>
      <c r="N14" t="s">
        <v>352</v>
      </c>
      <c r="O14">
        <v>20091031</v>
      </c>
      <c r="P14" t="s">
        <v>433</v>
      </c>
      <c r="Q14" t="s">
        <v>210</v>
      </c>
      <c r="R14" t="s">
        <v>273</v>
      </c>
      <c r="S14">
        <v>350</v>
      </c>
      <c r="T14">
        <v>3.39</v>
      </c>
      <c r="U14">
        <v>47.4</v>
      </c>
      <c r="V14">
        <v>138.7</v>
      </c>
      <c r="W14">
        <v>3.3</v>
      </c>
      <c r="X14">
        <v>0.98</v>
      </c>
      <c r="Y14">
        <v>2.8041</v>
      </c>
      <c r="Z14">
        <v>1600</v>
      </c>
      <c r="AA14">
        <v>20</v>
      </c>
      <c r="AB14">
        <v>99</v>
      </c>
      <c r="AC14">
        <v>40</v>
      </c>
      <c r="AD14">
        <v>110</v>
      </c>
      <c r="AE14">
        <v>29</v>
      </c>
      <c r="AF14">
        <v>67.9</v>
      </c>
      <c r="AG14">
        <v>2</v>
      </c>
      <c r="AH14">
        <v>6.6</v>
      </c>
      <c r="AI14">
        <v>103.1</v>
      </c>
      <c r="AJ14">
        <v>2610</v>
      </c>
      <c r="AK14">
        <v>31.4</v>
      </c>
      <c r="AL14">
        <v>98.3</v>
      </c>
      <c r="AM14">
        <v>40</v>
      </c>
      <c r="AN14">
        <v>110.1</v>
      </c>
      <c r="AO14">
        <v>25.6</v>
      </c>
      <c r="AP14">
        <v>68.7</v>
      </c>
      <c r="AQ14">
        <v>2.73</v>
      </c>
      <c r="AR14">
        <v>-0.2</v>
      </c>
      <c r="AS14">
        <v>103.7</v>
      </c>
      <c r="AT14">
        <v>32148</v>
      </c>
      <c r="AU14">
        <v>421</v>
      </c>
      <c r="AV14">
        <v>215.1</v>
      </c>
      <c r="AW14">
        <v>1.2</v>
      </c>
      <c r="AX14">
        <v>696</v>
      </c>
      <c r="AY14">
        <v>682</v>
      </c>
      <c r="AZ14">
        <v>520</v>
      </c>
      <c r="BA14">
        <v>101.4</v>
      </c>
      <c r="BB14">
        <v>49.3</v>
      </c>
      <c r="BC14">
        <v>295.6</v>
      </c>
      <c r="BD14">
        <v>57.7</v>
      </c>
      <c r="BE14">
        <v>805</v>
      </c>
      <c r="BF14">
        <v>309.6</v>
      </c>
      <c r="BG14">
        <v>2</v>
      </c>
      <c r="BH14">
        <v>599</v>
      </c>
      <c r="BI14">
        <v>597</v>
      </c>
      <c r="BJ14">
        <v>434</v>
      </c>
      <c r="BK14">
        <v>97</v>
      </c>
      <c r="BL14">
        <v>76.6</v>
      </c>
      <c r="BM14">
        <v>372.7</v>
      </c>
      <c r="BN14">
        <v>36.5</v>
      </c>
      <c r="BO14">
        <v>86.8</v>
      </c>
      <c r="BP14">
        <v>145.6</v>
      </c>
      <c r="BQ14">
        <v>129.7</v>
      </c>
      <c r="BR14">
        <v>130.9</v>
      </c>
      <c r="BS14">
        <v>109.7</v>
      </c>
      <c r="BT14">
        <v>181.4</v>
      </c>
      <c r="BU14">
        <v>87.8</v>
      </c>
      <c r="BV14">
        <v>228.7</v>
      </c>
      <c r="BW14">
        <v>111.4</v>
      </c>
      <c r="BX14">
        <v>177.6</v>
      </c>
      <c r="BY14">
        <v>113</v>
      </c>
      <c r="BZ14">
        <v>119.7</v>
      </c>
      <c r="CA14" t="s">
        <v>342</v>
      </c>
      <c r="CB14" t="s">
        <v>342</v>
      </c>
      <c r="CC14">
        <v>135.19</v>
      </c>
      <c r="CD14">
        <v>135.19</v>
      </c>
      <c r="CE14">
        <v>138.7</v>
      </c>
      <c r="CF14">
        <v>3.4</v>
      </c>
      <c r="CG14">
        <v>3.8</v>
      </c>
      <c r="CH14">
        <v>2.8</v>
      </c>
      <c r="CI14">
        <v>3</v>
      </c>
      <c r="CJ14">
        <v>3.1</v>
      </c>
      <c r="CK14">
        <v>4.5</v>
      </c>
      <c r="CL14">
        <v>2.5</v>
      </c>
      <c r="CM14">
        <v>3.6</v>
      </c>
      <c r="CN14">
        <v>2.6</v>
      </c>
      <c r="CO14">
        <v>2.9</v>
      </c>
      <c r="CP14">
        <v>3.2</v>
      </c>
      <c r="CQ14">
        <v>3</v>
      </c>
      <c r="CR14" t="s">
        <v>343</v>
      </c>
      <c r="CS14" t="s">
        <v>343</v>
      </c>
      <c r="CT14">
        <v>3.2</v>
      </c>
      <c r="CU14">
        <v>3.2</v>
      </c>
      <c r="CV14">
        <v>3.3</v>
      </c>
      <c r="CW14">
        <v>50</v>
      </c>
      <c r="CX14">
        <v>42.7</v>
      </c>
      <c r="CY14">
        <v>52.7</v>
      </c>
      <c r="CZ14">
        <v>39</v>
      </c>
      <c r="DA14">
        <v>47.7</v>
      </c>
      <c r="DB14">
        <v>43.7</v>
      </c>
      <c r="DC14">
        <v>51.7</v>
      </c>
      <c r="DD14">
        <v>42</v>
      </c>
      <c r="DE14">
        <v>60</v>
      </c>
      <c r="DF14">
        <v>47.3</v>
      </c>
      <c r="DG14">
        <v>51.3</v>
      </c>
      <c r="DH14">
        <v>41</v>
      </c>
      <c r="DI14" t="s">
        <v>219</v>
      </c>
      <c r="DJ14" t="s">
        <v>219</v>
      </c>
      <c r="DK14">
        <v>47.4</v>
      </c>
      <c r="DL14">
        <v>47.4</v>
      </c>
      <c r="DM14">
        <v>14.66</v>
      </c>
      <c r="DN14">
        <v>16.85</v>
      </c>
      <c r="DO14">
        <v>17.18</v>
      </c>
      <c r="DP14">
        <v>17.62</v>
      </c>
      <c r="DQ14">
        <v>18.33</v>
      </c>
      <c r="DR14">
        <v>18.52</v>
      </c>
      <c r="DS14">
        <v>19.15</v>
      </c>
      <c r="DT14">
        <v>19.68</v>
      </c>
      <c r="DU14">
        <v>20.52</v>
      </c>
      <c r="DV14">
        <v>21.49</v>
      </c>
      <c r="DW14">
        <v>0.3</v>
      </c>
      <c r="DX14">
        <v>1</v>
      </c>
      <c r="DY14">
        <v>1.6</v>
      </c>
      <c r="DZ14">
        <v>2.3</v>
      </c>
      <c r="EA14">
        <v>3.3</v>
      </c>
      <c r="EB14">
        <v>3.5</v>
      </c>
      <c r="EC14">
        <v>3.9</v>
      </c>
      <c r="ED14">
        <v>4.4</v>
      </c>
      <c r="EE14">
        <v>5</v>
      </c>
      <c r="EF14">
        <v>5.5</v>
      </c>
      <c r="EG14">
        <v>7.56</v>
      </c>
      <c r="EH14">
        <v>6.87</v>
      </c>
      <c r="EI14">
        <v>6.08</v>
      </c>
      <c r="EJ14">
        <v>5.27</v>
      </c>
      <c r="EK14">
        <v>4.55</v>
      </c>
      <c r="EL14">
        <v>3.74</v>
      </c>
      <c r="EM14">
        <v>3.27</v>
      </c>
      <c r="EN14">
        <v>2.58</v>
      </c>
      <c r="EO14">
        <v>2.19</v>
      </c>
      <c r="EP14">
        <v>1.87</v>
      </c>
      <c r="EQ14">
        <v>1.24</v>
      </c>
      <c r="ER14">
        <v>1.43</v>
      </c>
      <c r="ES14">
        <v>1.72</v>
      </c>
      <c r="ET14">
        <v>1.46</v>
      </c>
      <c r="EU14">
        <v>1.36</v>
      </c>
      <c r="EV14">
        <v>1.55</v>
      </c>
      <c r="EW14">
        <v>1.48</v>
      </c>
      <c r="EX14">
        <v>1.67</v>
      </c>
      <c r="EY14">
        <v>1.85</v>
      </c>
      <c r="EZ14">
        <v>2.06</v>
      </c>
      <c r="FA14" t="s">
        <v>220</v>
      </c>
      <c r="FB14">
        <v>2</v>
      </c>
      <c r="FC14">
        <v>3</v>
      </c>
      <c r="FD14">
        <v>3</v>
      </c>
      <c r="FE14">
        <v>3</v>
      </c>
      <c r="FF14">
        <v>4</v>
      </c>
      <c r="FG14">
        <v>6</v>
      </c>
      <c r="FH14">
        <v>7</v>
      </c>
      <c r="FI14">
        <v>8</v>
      </c>
      <c r="FJ14">
        <v>9</v>
      </c>
      <c r="FK14">
        <v>2</v>
      </c>
      <c r="FL14">
        <v>30</v>
      </c>
      <c r="FM14">
        <v>43</v>
      </c>
      <c r="FN14">
        <v>50</v>
      </c>
      <c r="FO14">
        <v>53</v>
      </c>
      <c r="FP14">
        <v>85</v>
      </c>
      <c r="FQ14">
        <v>142</v>
      </c>
      <c r="FR14">
        <v>180</v>
      </c>
      <c r="FS14">
        <v>219</v>
      </c>
      <c r="FT14">
        <v>262</v>
      </c>
      <c r="FU14" t="s">
        <v>220</v>
      </c>
      <c r="FV14" t="s">
        <v>220</v>
      </c>
      <c r="FW14" t="s">
        <v>220</v>
      </c>
      <c r="FX14" t="s">
        <v>220</v>
      </c>
      <c r="FY14" t="s">
        <v>220</v>
      </c>
      <c r="FZ14" t="s">
        <v>220</v>
      </c>
      <c r="GA14" t="s">
        <v>220</v>
      </c>
      <c r="GB14" t="s">
        <v>220</v>
      </c>
      <c r="GC14">
        <v>1</v>
      </c>
      <c r="GD14">
        <v>2</v>
      </c>
      <c r="GE14" t="s">
        <v>220</v>
      </c>
      <c r="GF14" t="s">
        <v>220</v>
      </c>
      <c r="GG14" t="s">
        <v>220</v>
      </c>
      <c r="GH14" t="s">
        <v>220</v>
      </c>
      <c r="GI14" t="s">
        <v>220</v>
      </c>
      <c r="GJ14">
        <v>1</v>
      </c>
      <c r="GK14">
        <v>1</v>
      </c>
      <c r="GL14">
        <v>2</v>
      </c>
      <c r="GM14">
        <v>2</v>
      </c>
      <c r="GN14">
        <v>2</v>
      </c>
      <c r="GO14" t="s">
        <v>220</v>
      </c>
      <c r="GP14" t="s">
        <v>220</v>
      </c>
      <c r="GQ14" t="s">
        <v>220</v>
      </c>
      <c r="GR14" t="s">
        <v>220</v>
      </c>
      <c r="GS14" t="s">
        <v>220</v>
      </c>
      <c r="GT14">
        <v>1</v>
      </c>
      <c r="GU14">
        <v>2</v>
      </c>
      <c r="GV14">
        <v>2</v>
      </c>
      <c r="GW14">
        <v>3</v>
      </c>
      <c r="GX14">
        <v>3</v>
      </c>
      <c r="GY14" t="s">
        <v>424</v>
      </c>
      <c r="GZ14" t="s">
        <v>434</v>
      </c>
      <c r="HA14" t="s">
        <v>355</v>
      </c>
      <c r="HB14" t="s">
        <v>218</v>
      </c>
      <c r="HC14" t="s">
        <v>218</v>
      </c>
      <c r="HD14" t="s">
        <v>218</v>
      </c>
    </row>
    <row r="15" spans="1:212" s="37" customFormat="1" ht="12.75">
      <c r="A15" s="37">
        <f t="shared" si="2"/>
        <v>56361</v>
      </c>
      <c r="B15" s="40" t="str">
        <f t="shared" si="3"/>
        <v>B1</v>
      </c>
      <c r="C15" s="37">
        <f t="shared" si="0"/>
        <v>1.2391</v>
      </c>
      <c r="D15" s="37">
        <f t="shared" si="1"/>
        <v>1.4479</v>
      </c>
      <c r="E15" s="39"/>
      <c r="F15" s="39"/>
      <c r="G15" s="37">
        <v>56361</v>
      </c>
      <c r="H15" s="37" t="s">
        <v>240</v>
      </c>
      <c r="I15" s="37" t="s">
        <v>264</v>
      </c>
      <c r="J15" s="37">
        <v>1</v>
      </c>
      <c r="K15" s="37">
        <v>8</v>
      </c>
      <c r="L15" s="37">
        <v>57339276</v>
      </c>
      <c r="M15" s="37">
        <v>0</v>
      </c>
      <c r="N15" s="37" t="s">
        <v>271</v>
      </c>
      <c r="O15" s="37">
        <v>20050715</v>
      </c>
      <c r="P15" s="37" t="s">
        <v>299</v>
      </c>
      <c r="Q15" s="37" t="s">
        <v>210</v>
      </c>
      <c r="R15" s="37" t="s">
        <v>273</v>
      </c>
      <c r="S15" s="37">
        <v>350</v>
      </c>
      <c r="T15" s="37">
        <v>3.42</v>
      </c>
      <c r="U15" s="37">
        <v>40.3</v>
      </c>
      <c r="V15" s="37">
        <v>68.1</v>
      </c>
      <c r="W15" s="37">
        <v>2.7</v>
      </c>
      <c r="X15" s="37">
        <v>1.2391</v>
      </c>
      <c r="Y15" s="37">
        <v>1.4479</v>
      </c>
      <c r="Z15" s="37">
        <v>1600</v>
      </c>
      <c r="AA15" s="37">
        <v>20</v>
      </c>
      <c r="AB15" s="37">
        <v>99</v>
      </c>
      <c r="AC15" s="37">
        <v>40</v>
      </c>
      <c r="AD15" s="37">
        <v>109.3</v>
      </c>
      <c r="AE15" s="37">
        <v>30</v>
      </c>
      <c r="AF15" s="37">
        <v>68</v>
      </c>
      <c r="AG15" s="37">
        <v>1.61</v>
      </c>
      <c r="AH15" s="37">
        <v>7</v>
      </c>
      <c r="AI15" s="37" t="s">
        <v>213</v>
      </c>
      <c r="AJ15" s="37">
        <v>2611</v>
      </c>
      <c r="AK15" s="37">
        <v>38.5</v>
      </c>
      <c r="AL15" s="37">
        <v>98.1</v>
      </c>
      <c r="AM15" s="37">
        <v>39.9</v>
      </c>
      <c r="AN15" s="37">
        <v>111.6</v>
      </c>
      <c r="AO15" s="37">
        <v>28.4</v>
      </c>
      <c r="AP15" s="37">
        <v>68.1</v>
      </c>
      <c r="AQ15" s="37">
        <v>3.86</v>
      </c>
      <c r="AR15" s="37">
        <v>2.2</v>
      </c>
      <c r="AS15" s="37" t="s">
        <v>213</v>
      </c>
      <c r="AT15" s="37" t="s">
        <v>214</v>
      </c>
      <c r="AU15" s="37">
        <v>429</v>
      </c>
      <c r="AV15" s="37">
        <v>208.6</v>
      </c>
      <c r="AW15" s="37">
        <v>0.5</v>
      </c>
      <c r="AX15" s="37">
        <v>561.4</v>
      </c>
      <c r="AY15" s="37">
        <v>620.3</v>
      </c>
      <c r="AZ15" s="37" t="s">
        <v>213</v>
      </c>
      <c r="BA15" s="37" t="s">
        <v>213</v>
      </c>
      <c r="BB15" s="37" t="s">
        <v>215</v>
      </c>
      <c r="BC15" s="37" t="s">
        <v>213</v>
      </c>
      <c r="BD15" s="37" t="s">
        <v>216</v>
      </c>
      <c r="BE15" s="37">
        <v>802</v>
      </c>
      <c r="BF15" s="37">
        <v>306.4</v>
      </c>
      <c r="BG15" s="37">
        <v>1.2</v>
      </c>
      <c r="BH15" s="37">
        <v>508.1</v>
      </c>
      <c r="BI15" s="37">
        <v>635.3</v>
      </c>
      <c r="BJ15" s="37" t="s">
        <v>213</v>
      </c>
      <c r="BK15" s="37" t="s">
        <v>213</v>
      </c>
      <c r="BL15" s="37" t="s">
        <v>215</v>
      </c>
      <c r="BM15" s="37" t="s">
        <v>213</v>
      </c>
      <c r="BN15" s="37" t="s">
        <v>216</v>
      </c>
      <c r="BO15" s="37">
        <v>57.2</v>
      </c>
      <c r="BP15" s="37">
        <v>78.4</v>
      </c>
      <c r="BQ15" s="37">
        <v>51.6</v>
      </c>
      <c r="BR15" s="37">
        <v>70.9</v>
      </c>
      <c r="BS15" s="37">
        <v>49.3</v>
      </c>
      <c r="BT15" s="37">
        <v>78.2</v>
      </c>
      <c r="BU15" s="37">
        <v>65</v>
      </c>
      <c r="BV15" s="37">
        <v>117.3</v>
      </c>
      <c r="BW15" s="37">
        <v>101.9</v>
      </c>
      <c r="BX15" s="37">
        <v>68.1</v>
      </c>
      <c r="BY15" s="37">
        <v>63.8</v>
      </c>
      <c r="BZ15" s="37">
        <v>75.1</v>
      </c>
      <c r="CA15" s="37" t="s">
        <v>300</v>
      </c>
      <c r="CB15" s="37" t="s">
        <v>301</v>
      </c>
      <c r="CC15" s="37">
        <v>73.07</v>
      </c>
      <c r="CD15" s="37">
        <v>65.76</v>
      </c>
      <c r="CE15" s="37">
        <v>68.1</v>
      </c>
      <c r="CF15" s="37">
        <v>2.4</v>
      </c>
      <c r="CG15" s="37">
        <v>2.7</v>
      </c>
      <c r="CH15" s="37">
        <v>3.2</v>
      </c>
      <c r="CI15" s="37">
        <v>2.1</v>
      </c>
      <c r="CJ15" s="37">
        <v>2.2</v>
      </c>
      <c r="CK15" s="37">
        <v>1.7</v>
      </c>
      <c r="CL15" s="37">
        <v>2.9</v>
      </c>
      <c r="CM15" s="37">
        <v>1.8</v>
      </c>
      <c r="CN15" s="37">
        <v>4.1</v>
      </c>
      <c r="CO15" s="37">
        <v>2.4</v>
      </c>
      <c r="CP15" s="37">
        <v>2.3</v>
      </c>
      <c r="CQ15" s="37">
        <v>3</v>
      </c>
      <c r="CR15" s="37" t="s">
        <v>218</v>
      </c>
      <c r="CS15" s="37" t="s">
        <v>218</v>
      </c>
      <c r="CT15" s="37">
        <v>2.57</v>
      </c>
      <c r="CU15" s="37">
        <v>2.57</v>
      </c>
      <c r="CV15" s="37">
        <v>2.7</v>
      </c>
      <c r="CW15" s="37" t="s">
        <v>213</v>
      </c>
      <c r="CX15" s="37" t="s">
        <v>213</v>
      </c>
      <c r="CY15" s="37" t="s">
        <v>213</v>
      </c>
      <c r="CZ15" s="37" t="s">
        <v>213</v>
      </c>
      <c r="DA15" s="37" t="s">
        <v>213</v>
      </c>
      <c r="DB15" s="37" t="s">
        <v>213</v>
      </c>
      <c r="DC15" s="37" t="s">
        <v>213</v>
      </c>
      <c r="DD15" s="37" t="s">
        <v>213</v>
      </c>
      <c r="DE15" s="37" t="s">
        <v>213</v>
      </c>
      <c r="DF15" s="37" t="s">
        <v>213</v>
      </c>
      <c r="DG15" s="37" t="s">
        <v>213</v>
      </c>
      <c r="DH15" s="37" t="s">
        <v>213</v>
      </c>
      <c r="DI15" s="37" t="s">
        <v>219</v>
      </c>
      <c r="DJ15" s="37" t="s">
        <v>219</v>
      </c>
      <c r="DK15" s="37" t="s">
        <v>213</v>
      </c>
      <c r="DL15" s="37">
        <v>40.3</v>
      </c>
      <c r="DM15" s="37">
        <v>15.8</v>
      </c>
      <c r="DN15" s="37">
        <v>16.24</v>
      </c>
      <c r="DO15" s="37">
        <v>16.9</v>
      </c>
      <c r="DP15" s="37">
        <v>15.56</v>
      </c>
      <c r="DQ15" s="37">
        <v>16.66</v>
      </c>
      <c r="DR15" s="37">
        <v>17.72</v>
      </c>
      <c r="DS15" s="37">
        <v>18.42</v>
      </c>
      <c r="DT15" s="37">
        <v>19.13</v>
      </c>
      <c r="DU15" s="37">
        <v>18.4</v>
      </c>
      <c r="DV15" s="37">
        <v>18.94</v>
      </c>
      <c r="DW15" s="37">
        <v>0</v>
      </c>
      <c r="DX15" s="37">
        <v>1.2</v>
      </c>
      <c r="DY15" s="37">
        <v>2.1</v>
      </c>
      <c r="DZ15" s="37">
        <v>3</v>
      </c>
      <c r="EA15" s="37">
        <v>3.3</v>
      </c>
      <c r="EB15" s="37">
        <v>3.5</v>
      </c>
      <c r="EC15" s="37">
        <v>3.8</v>
      </c>
      <c r="ED15" s="37">
        <v>4.2</v>
      </c>
      <c r="EE15" s="37">
        <v>4.6</v>
      </c>
      <c r="EF15" s="37">
        <v>5.1</v>
      </c>
      <c r="EG15" s="37">
        <v>6.8</v>
      </c>
      <c r="EH15" s="37">
        <v>5.9</v>
      </c>
      <c r="EI15" s="37">
        <v>5</v>
      </c>
      <c r="EJ15" s="37">
        <v>5.6</v>
      </c>
      <c r="EK15" s="37">
        <v>5.2</v>
      </c>
      <c r="EL15" s="37">
        <v>4.4</v>
      </c>
      <c r="EM15" s="37">
        <v>3.2</v>
      </c>
      <c r="EN15" s="37">
        <v>2.3</v>
      </c>
      <c r="EO15" s="37">
        <v>2.2</v>
      </c>
      <c r="EP15" s="37">
        <v>2.2</v>
      </c>
      <c r="EQ15" s="37">
        <v>2.5</v>
      </c>
      <c r="ER15" s="37">
        <v>3.2</v>
      </c>
      <c r="ES15" s="37">
        <v>2.9</v>
      </c>
      <c r="ET15" s="37">
        <v>2.9</v>
      </c>
      <c r="EU15" s="37">
        <v>3.1</v>
      </c>
      <c r="EV15" s="37">
        <v>2.74</v>
      </c>
      <c r="EW15" s="37">
        <v>3.1</v>
      </c>
      <c r="EX15" s="37">
        <v>3.2</v>
      </c>
      <c r="EY15" s="37">
        <v>5.15</v>
      </c>
      <c r="EZ15" s="37">
        <v>3.4</v>
      </c>
      <c r="FA15" s="37">
        <v>0</v>
      </c>
      <c r="FB15" s="37">
        <v>3</v>
      </c>
      <c r="FC15" s="37">
        <v>3</v>
      </c>
      <c r="FD15" s="37">
        <v>3</v>
      </c>
      <c r="FE15" s="37">
        <v>3</v>
      </c>
      <c r="FF15" s="37">
        <v>4</v>
      </c>
      <c r="FG15" s="37">
        <v>5</v>
      </c>
      <c r="FH15" s="37">
        <v>6</v>
      </c>
      <c r="FI15" s="37">
        <v>6</v>
      </c>
      <c r="FJ15" s="37">
        <v>8</v>
      </c>
      <c r="FK15" s="37">
        <v>1</v>
      </c>
      <c r="FL15" s="37">
        <v>28</v>
      </c>
      <c r="FM15" s="37">
        <v>40</v>
      </c>
      <c r="FN15" s="37">
        <v>48</v>
      </c>
      <c r="FO15" s="37">
        <v>53</v>
      </c>
      <c r="FP15" s="37">
        <v>89</v>
      </c>
      <c r="FQ15" s="37">
        <v>107</v>
      </c>
      <c r="FR15" s="37">
        <v>141</v>
      </c>
      <c r="FS15" s="37">
        <v>180</v>
      </c>
      <c r="FT15" s="37">
        <v>222</v>
      </c>
      <c r="FU15" s="37">
        <v>1</v>
      </c>
      <c r="FV15" s="37">
        <v>1</v>
      </c>
      <c r="FW15" s="37">
        <v>1</v>
      </c>
      <c r="FX15" s="37">
        <v>0</v>
      </c>
      <c r="FY15" s="37">
        <v>1</v>
      </c>
      <c r="FZ15" s="37">
        <v>2</v>
      </c>
      <c r="GA15" s="37">
        <v>2</v>
      </c>
      <c r="GB15" s="37">
        <v>1</v>
      </c>
      <c r="GC15" s="37">
        <v>4</v>
      </c>
      <c r="GD15" s="37">
        <v>3</v>
      </c>
      <c r="GE15" s="37">
        <v>3</v>
      </c>
      <c r="GF15" s="37">
        <v>2</v>
      </c>
      <c r="GG15" s="37">
        <v>2</v>
      </c>
      <c r="GH15" s="37">
        <v>2</v>
      </c>
      <c r="GI15" s="37">
        <v>2</v>
      </c>
      <c r="GJ15" s="37">
        <v>3</v>
      </c>
      <c r="GK15" s="37">
        <v>3</v>
      </c>
      <c r="GL15" s="37">
        <v>4</v>
      </c>
      <c r="GM15" s="37">
        <v>4</v>
      </c>
      <c r="GN15" s="37">
        <v>4</v>
      </c>
      <c r="GO15" s="37">
        <v>0</v>
      </c>
      <c r="GP15" s="37">
        <v>1</v>
      </c>
      <c r="GQ15" s="37">
        <v>0</v>
      </c>
      <c r="GR15" s="37">
        <v>0</v>
      </c>
      <c r="GS15" s="37">
        <v>0</v>
      </c>
      <c r="GT15" s="37">
        <v>3</v>
      </c>
      <c r="GU15" s="37">
        <v>4</v>
      </c>
      <c r="GV15" s="37">
        <v>6</v>
      </c>
      <c r="GW15" s="37">
        <v>6</v>
      </c>
      <c r="GX15" s="37">
        <v>7</v>
      </c>
      <c r="GY15" s="37" t="s">
        <v>274</v>
      </c>
      <c r="GZ15" s="37">
        <v>52</v>
      </c>
      <c r="HA15" s="37" t="s">
        <v>276</v>
      </c>
      <c r="HB15" s="37" t="s">
        <v>225</v>
      </c>
      <c r="HC15" s="37" t="s">
        <v>277</v>
      </c>
      <c r="HD15" s="37" t="s">
        <v>218</v>
      </c>
    </row>
    <row r="16" spans="1:212" s="37" customFormat="1" ht="12.75">
      <c r="A16" s="37">
        <f t="shared" si="2"/>
        <v>55846</v>
      </c>
      <c r="B16" s="40" t="str">
        <f t="shared" si="3"/>
        <v>B1</v>
      </c>
      <c r="C16" s="37">
        <f t="shared" si="0"/>
        <v>0.6556</v>
      </c>
      <c r="D16" s="37">
        <f t="shared" si="1"/>
        <v>1.0736</v>
      </c>
      <c r="E16" s="39"/>
      <c r="F16" s="39"/>
      <c r="G16" s="37">
        <v>55846</v>
      </c>
      <c r="H16" s="37" t="s">
        <v>240</v>
      </c>
      <c r="I16" s="37" t="s">
        <v>207</v>
      </c>
      <c r="J16" s="37">
        <v>1</v>
      </c>
      <c r="K16" s="37">
        <v>9</v>
      </c>
      <c r="L16" s="37">
        <v>57339276</v>
      </c>
      <c r="M16" s="37">
        <v>0</v>
      </c>
      <c r="N16" s="37" t="s">
        <v>271</v>
      </c>
      <c r="O16" s="37">
        <v>20050804</v>
      </c>
      <c r="P16" s="37" t="s">
        <v>314</v>
      </c>
      <c r="Q16" s="37" t="s">
        <v>210</v>
      </c>
      <c r="R16" s="37" t="s">
        <v>273</v>
      </c>
      <c r="S16" s="37">
        <v>350</v>
      </c>
      <c r="T16" s="37">
        <v>3.61</v>
      </c>
      <c r="U16" s="37">
        <v>45.7</v>
      </c>
      <c r="V16" s="37">
        <v>101.8</v>
      </c>
      <c r="W16" s="37">
        <v>2.2</v>
      </c>
      <c r="X16" s="37">
        <v>0.6556</v>
      </c>
      <c r="Y16" s="37">
        <v>1.0736</v>
      </c>
      <c r="Z16" s="37">
        <v>1600</v>
      </c>
      <c r="AA16" s="37">
        <v>20</v>
      </c>
      <c r="AB16" s="37">
        <v>99</v>
      </c>
      <c r="AC16" s="37">
        <v>40</v>
      </c>
      <c r="AD16" s="37">
        <v>110</v>
      </c>
      <c r="AE16" s="37">
        <v>30</v>
      </c>
      <c r="AF16" s="37">
        <v>68</v>
      </c>
      <c r="AG16" s="37">
        <v>1.98</v>
      </c>
      <c r="AH16" s="37">
        <v>7</v>
      </c>
      <c r="AI16" s="37" t="s">
        <v>213</v>
      </c>
      <c r="AJ16" s="37">
        <v>2612</v>
      </c>
      <c r="AK16" s="37">
        <v>38.1</v>
      </c>
      <c r="AL16" s="37">
        <v>98.1</v>
      </c>
      <c r="AM16" s="37">
        <v>39.9</v>
      </c>
      <c r="AN16" s="37">
        <v>110.2</v>
      </c>
      <c r="AO16" s="37">
        <v>28.2</v>
      </c>
      <c r="AP16" s="37">
        <v>68.3</v>
      </c>
      <c r="AQ16" s="37">
        <v>3.75</v>
      </c>
      <c r="AR16" s="37">
        <v>3.3</v>
      </c>
      <c r="AS16" s="37" t="s">
        <v>213</v>
      </c>
      <c r="AT16" s="37" t="s">
        <v>214</v>
      </c>
      <c r="AU16" s="37">
        <v>428</v>
      </c>
      <c r="AV16" s="37">
        <v>209</v>
      </c>
      <c r="AW16" s="37">
        <v>0.5</v>
      </c>
      <c r="AX16" s="37">
        <v>165.8</v>
      </c>
      <c r="AY16" s="37">
        <v>625.3</v>
      </c>
      <c r="AZ16" s="37" t="s">
        <v>213</v>
      </c>
      <c r="BA16" s="37" t="s">
        <v>213</v>
      </c>
      <c r="BB16" s="37" t="s">
        <v>215</v>
      </c>
      <c r="BC16" s="37" t="s">
        <v>213</v>
      </c>
      <c r="BD16" s="37" t="s">
        <v>216</v>
      </c>
      <c r="BE16" s="37">
        <v>802</v>
      </c>
      <c r="BF16" s="37">
        <v>308.8</v>
      </c>
      <c r="BG16" s="37">
        <v>1.2</v>
      </c>
      <c r="BH16" s="37">
        <v>653.7</v>
      </c>
      <c r="BI16" s="37">
        <v>637.8</v>
      </c>
      <c r="BJ16" s="37" t="s">
        <v>213</v>
      </c>
      <c r="BK16" s="37" t="s">
        <v>213</v>
      </c>
      <c r="BL16" s="37" t="s">
        <v>215</v>
      </c>
      <c r="BM16" s="37" t="s">
        <v>213</v>
      </c>
      <c r="BN16" s="37" t="s">
        <v>216</v>
      </c>
      <c r="BO16" s="37">
        <v>132.9</v>
      </c>
      <c r="BP16" s="37">
        <v>100.7</v>
      </c>
      <c r="BQ16" s="37">
        <v>165.3</v>
      </c>
      <c r="BR16" s="37">
        <v>92.7</v>
      </c>
      <c r="BS16" s="37">
        <v>63.5</v>
      </c>
      <c r="BT16" s="37">
        <v>90.7</v>
      </c>
      <c r="BU16" s="37">
        <v>96.3</v>
      </c>
      <c r="BV16" s="37">
        <v>130.1</v>
      </c>
      <c r="BW16" s="37">
        <v>141.5</v>
      </c>
      <c r="BX16" s="37">
        <v>180.6</v>
      </c>
      <c r="BY16" s="37">
        <v>44.3</v>
      </c>
      <c r="BZ16" s="37">
        <v>43.9</v>
      </c>
      <c r="CA16" s="37" t="s">
        <v>217</v>
      </c>
      <c r="CB16" s="37" t="s">
        <v>217</v>
      </c>
      <c r="CC16" s="37">
        <v>106.88</v>
      </c>
      <c r="CD16" s="37">
        <v>106.88</v>
      </c>
      <c r="CE16" s="37">
        <v>101.8</v>
      </c>
      <c r="CF16" s="37">
        <v>1.6</v>
      </c>
      <c r="CG16" s="37">
        <v>3.1</v>
      </c>
      <c r="CH16" s="37">
        <v>2.5</v>
      </c>
      <c r="CI16" s="37">
        <v>2.1</v>
      </c>
      <c r="CJ16" s="37">
        <v>2</v>
      </c>
      <c r="CK16" s="37">
        <v>2.3</v>
      </c>
      <c r="CL16" s="37">
        <v>2.4</v>
      </c>
      <c r="CM16" s="37">
        <v>2.5</v>
      </c>
      <c r="CN16" s="37">
        <v>3</v>
      </c>
      <c r="CO16" s="37">
        <v>2.3</v>
      </c>
      <c r="CP16" s="37">
        <v>2</v>
      </c>
      <c r="CQ16" s="37">
        <v>2.4</v>
      </c>
      <c r="CR16" s="37" t="s">
        <v>218</v>
      </c>
      <c r="CS16" s="37" t="s">
        <v>218</v>
      </c>
      <c r="CT16" s="37">
        <v>2.35</v>
      </c>
      <c r="CU16" s="37">
        <v>2.35</v>
      </c>
      <c r="CV16" s="37">
        <v>2.2</v>
      </c>
      <c r="CW16" s="37" t="s">
        <v>213</v>
      </c>
      <c r="CX16" s="37" t="s">
        <v>213</v>
      </c>
      <c r="CY16" s="37" t="s">
        <v>213</v>
      </c>
      <c r="CZ16" s="37" t="s">
        <v>213</v>
      </c>
      <c r="DA16" s="37" t="s">
        <v>213</v>
      </c>
      <c r="DB16" s="37" t="s">
        <v>213</v>
      </c>
      <c r="DC16" s="37" t="s">
        <v>213</v>
      </c>
      <c r="DD16" s="37" t="s">
        <v>213</v>
      </c>
      <c r="DE16" s="37" t="s">
        <v>213</v>
      </c>
      <c r="DF16" s="37" t="s">
        <v>213</v>
      </c>
      <c r="DG16" s="37" t="s">
        <v>213</v>
      </c>
      <c r="DH16" s="37" t="s">
        <v>213</v>
      </c>
      <c r="DI16" s="37" t="s">
        <v>219</v>
      </c>
      <c r="DJ16" s="37" t="s">
        <v>219</v>
      </c>
      <c r="DK16" s="37" t="s">
        <v>213</v>
      </c>
      <c r="DL16" s="37">
        <v>45.7</v>
      </c>
      <c r="DM16" s="37">
        <v>17.15</v>
      </c>
      <c r="DN16" s="37">
        <v>17.1</v>
      </c>
      <c r="DO16" s="37">
        <v>17.9</v>
      </c>
      <c r="DP16" s="37">
        <v>19.54</v>
      </c>
      <c r="DQ16" s="37">
        <v>18.7</v>
      </c>
      <c r="DR16" s="37">
        <v>15.53</v>
      </c>
      <c r="DS16" s="37">
        <v>19.09</v>
      </c>
      <c r="DT16" s="37">
        <v>20.64</v>
      </c>
      <c r="DU16" s="37">
        <v>21.36</v>
      </c>
      <c r="DV16" s="37">
        <v>21.99</v>
      </c>
      <c r="DW16" s="37">
        <v>0</v>
      </c>
      <c r="DX16" s="37">
        <v>1.3</v>
      </c>
      <c r="DY16" s="37">
        <v>2.2</v>
      </c>
      <c r="DZ16" s="37">
        <v>2.8</v>
      </c>
      <c r="EA16" s="37">
        <v>3.4</v>
      </c>
      <c r="EB16" s="37">
        <v>3.6</v>
      </c>
      <c r="EC16" s="37">
        <v>4.1</v>
      </c>
      <c r="ED16" s="37">
        <v>4.5</v>
      </c>
      <c r="EE16" s="37">
        <v>5</v>
      </c>
      <c r="EF16" s="37">
        <v>5.6</v>
      </c>
      <c r="EG16" s="37">
        <v>10</v>
      </c>
      <c r="EH16" s="37">
        <v>8.1</v>
      </c>
      <c r="EI16" s="37">
        <v>6.6</v>
      </c>
      <c r="EJ16" s="37">
        <v>6.2</v>
      </c>
      <c r="EK16" s="37">
        <v>5.4</v>
      </c>
      <c r="EL16" s="37">
        <v>5.7</v>
      </c>
      <c r="EM16" s="37">
        <v>5.3</v>
      </c>
      <c r="EN16" s="37">
        <v>4.3</v>
      </c>
      <c r="EO16" s="37">
        <v>3</v>
      </c>
      <c r="EP16" s="37">
        <v>2.7</v>
      </c>
      <c r="EQ16" s="37">
        <v>1.4</v>
      </c>
      <c r="ER16" s="37">
        <v>2.8</v>
      </c>
      <c r="ES16" s="37">
        <v>2.9</v>
      </c>
      <c r="ET16" s="37">
        <v>2.9</v>
      </c>
      <c r="EU16" s="37">
        <v>3.1</v>
      </c>
      <c r="EV16" s="37">
        <v>4.1</v>
      </c>
      <c r="EW16" s="37">
        <v>4</v>
      </c>
      <c r="EX16" s="37">
        <v>4.3</v>
      </c>
      <c r="EY16" s="37">
        <v>4.5</v>
      </c>
      <c r="EZ16" s="37">
        <v>5.2</v>
      </c>
      <c r="FA16" s="37">
        <v>0</v>
      </c>
      <c r="FB16" s="37">
        <v>1</v>
      </c>
      <c r="FC16" s="37">
        <v>2</v>
      </c>
      <c r="FD16" s="37">
        <v>2</v>
      </c>
      <c r="FE16" s="37">
        <v>2</v>
      </c>
      <c r="FF16" s="37">
        <v>3</v>
      </c>
      <c r="FG16" s="37">
        <v>3</v>
      </c>
      <c r="FH16" s="37">
        <v>4</v>
      </c>
      <c r="FI16" s="37">
        <v>4</v>
      </c>
      <c r="FJ16" s="37">
        <v>5</v>
      </c>
      <c r="FK16" s="37">
        <v>2</v>
      </c>
      <c r="FL16" s="37">
        <v>32</v>
      </c>
      <c r="FM16" s="37">
        <v>45</v>
      </c>
      <c r="FN16" s="37">
        <v>54</v>
      </c>
      <c r="FO16" s="37">
        <v>58</v>
      </c>
      <c r="FP16" s="37">
        <v>95</v>
      </c>
      <c r="FQ16" s="37">
        <v>118</v>
      </c>
      <c r="FR16" s="37">
        <v>145</v>
      </c>
      <c r="FS16" s="37">
        <v>212</v>
      </c>
      <c r="FT16" s="37">
        <v>284</v>
      </c>
      <c r="FU16" s="37">
        <v>1</v>
      </c>
      <c r="FV16" s="37">
        <v>0</v>
      </c>
      <c r="FW16" s="37">
        <v>0</v>
      </c>
      <c r="FX16" s="37">
        <v>1</v>
      </c>
      <c r="FY16" s="37">
        <v>1</v>
      </c>
      <c r="FZ16" s="37">
        <v>5</v>
      </c>
      <c r="GA16" s="37">
        <v>2</v>
      </c>
      <c r="GB16" s="37">
        <v>1</v>
      </c>
      <c r="GC16" s="37">
        <v>0</v>
      </c>
      <c r="GD16" s="37">
        <v>0</v>
      </c>
      <c r="GE16" s="37">
        <v>1</v>
      </c>
      <c r="GF16" s="37">
        <v>1</v>
      </c>
      <c r="GG16" s="37">
        <v>0</v>
      </c>
      <c r="GH16" s="37">
        <v>2</v>
      </c>
      <c r="GI16" s="37">
        <v>1</v>
      </c>
      <c r="GJ16" s="37">
        <v>1</v>
      </c>
      <c r="GK16" s="37">
        <v>1</v>
      </c>
      <c r="GL16" s="37">
        <v>1</v>
      </c>
      <c r="GM16" s="37">
        <v>2</v>
      </c>
      <c r="GN16" s="37">
        <v>2</v>
      </c>
      <c r="GO16" s="37">
        <v>0</v>
      </c>
      <c r="GP16" s="37">
        <v>1</v>
      </c>
      <c r="GQ16" s="37">
        <v>2</v>
      </c>
      <c r="GR16" s="37">
        <v>1</v>
      </c>
      <c r="GS16" s="37">
        <v>1</v>
      </c>
      <c r="GT16" s="37">
        <v>2</v>
      </c>
      <c r="GU16" s="37">
        <v>2</v>
      </c>
      <c r="GV16" s="37">
        <v>3</v>
      </c>
      <c r="GW16" s="37">
        <v>6</v>
      </c>
      <c r="GX16" s="37">
        <v>5</v>
      </c>
      <c r="GY16" s="37" t="s">
        <v>315</v>
      </c>
      <c r="GZ16" s="37">
        <v>56</v>
      </c>
      <c r="HA16" s="37" t="s">
        <v>286</v>
      </c>
      <c r="HB16" s="37" t="s">
        <v>225</v>
      </c>
      <c r="HC16" s="37" t="s">
        <v>277</v>
      </c>
      <c r="HD16" s="37" t="s">
        <v>218</v>
      </c>
    </row>
    <row r="17" spans="1:212" s="37" customFormat="1" ht="12.75">
      <c r="A17" s="37">
        <f t="shared" si="2"/>
        <v>55847</v>
      </c>
      <c r="B17" s="40" t="str">
        <f t="shared" si="3"/>
        <v>B1</v>
      </c>
      <c r="C17" s="37">
        <f t="shared" si="0"/>
        <v>-0.0444</v>
      </c>
      <c r="D17" s="37">
        <f t="shared" si="1"/>
        <v>-0.5399</v>
      </c>
      <c r="E17" s="39"/>
      <c r="F17" s="39"/>
      <c r="G17" s="37">
        <v>55847</v>
      </c>
      <c r="H17" s="37" t="s">
        <v>240</v>
      </c>
      <c r="I17" s="37" t="s">
        <v>207</v>
      </c>
      <c r="J17" s="37">
        <v>1</v>
      </c>
      <c r="K17" s="37">
        <v>11</v>
      </c>
      <c r="L17" s="37">
        <v>57339271</v>
      </c>
      <c r="M17" s="37">
        <v>0</v>
      </c>
      <c r="N17" s="37" t="s">
        <v>271</v>
      </c>
      <c r="O17" s="37">
        <v>20050829</v>
      </c>
      <c r="P17" s="37" t="s">
        <v>332</v>
      </c>
      <c r="Q17" s="37" t="s">
        <v>210</v>
      </c>
      <c r="R17" s="37" t="s">
        <v>273</v>
      </c>
      <c r="S17" s="37">
        <v>350</v>
      </c>
      <c r="T17" s="37">
        <v>3.2</v>
      </c>
      <c r="U17" s="37">
        <v>39.4</v>
      </c>
      <c r="V17" s="37">
        <v>75.5</v>
      </c>
      <c r="W17" s="37">
        <v>2.5</v>
      </c>
      <c r="X17" s="37">
        <v>-0.0444</v>
      </c>
      <c r="Y17" s="37">
        <v>-0.5399</v>
      </c>
      <c r="Z17" s="37">
        <v>1600</v>
      </c>
      <c r="AA17" s="37">
        <v>20</v>
      </c>
      <c r="AB17" s="37">
        <v>99</v>
      </c>
      <c r="AC17" s="37">
        <v>40</v>
      </c>
      <c r="AD17" s="37">
        <v>110.1</v>
      </c>
      <c r="AE17" s="37">
        <v>30</v>
      </c>
      <c r="AF17" s="37">
        <v>68</v>
      </c>
      <c r="AG17" s="37">
        <v>2.04</v>
      </c>
      <c r="AH17" s="37">
        <v>7</v>
      </c>
      <c r="AI17" s="37" t="s">
        <v>213</v>
      </c>
      <c r="AJ17" s="37">
        <v>2631</v>
      </c>
      <c r="AK17" s="37">
        <v>27.8</v>
      </c>
      <c r="AL17" s="37">
        <v>98</v>
      </c>
      <c r="AM17" s="37">
        <v>39.8</v>
      </c>
      <c r="AN17" s="37">
        <v>110.1</v>
      </c>
      <c r="AO17" s="37">
        <v>28.4</v>
      </c>
      <c r="AP17" s="37">
        <v>68.4</v>
      </c>
      <c r="AQ17" s="37">
        <v>3.68</v>
      </c>
      <c r="AR17" s="37">
        <v>2.9</v>
      </c>
      <c r="AS17" s="37" t="s">
        <v>213</v>
      </c>
      <c r="AT17" s="37" t="s">
        <v>214</v>
      </c>
      <c r="AU17" s="37">
        <v>423</v>
      </c>
      <c r="AV17" s="37">
        <v>237.1</v>
      </c>
      <c r="AW17" s="37">
        <v>0.6</v>
      </c>
      <c r="AX17" s="37">
        <v>617.4</v>
      </c>
      <c r="AY17" s="37">
        <v>588.7</v>
      </c>
      <c r="AZ17" s="37" t="s">
        <v>213</v>
      </c>
      <c r="BA17" s="37" t="s">
        <v>213</v>
      </c>
      <c r="BB17" s="37" t="s">
        <v>215</v>
      </c>
      <c r="BC17" s="37" t="s">
        <v>213</v>
      </c>
      <c r="BD17" s="37" t="s">
        <v>216</v>
      </c>
      <c r="BE17" s="37">
        <v>765</v>
      </c>
      <c r="BF17" s="37">
        <v>309.4</v>
      </c>
      <c r="BG17" s="37">
        <v>1.2</v>
      </c>
      <c r="BH17" s="37">
        <v>639.8</v>
      </c>
      <c r="BI17" s="37">
        <v>642.3</v>
      </c>
      <c r="BJ17" s="37" t="s">
        <v>213</v>
      </c>
      <c r="BK17" s="37" t="s">
        <v>213</v>
      </c>
      <c r="BL17" s="37" t="s">
        <v>215</v>
      </c>
      <c r="BM17" s="37" t="s">
        <v>213</v>
      </c>
      <c r="BN17" s="37" t="s">
        <v>216</v>
      </c>
      <c r="BO17" s="37">
        <v>47.2</v>
      </c>
      <c r="BP17" s="37">
        <v>90.8</v>
      </c>
      <c r="BQ17" s="37">
        <v>53</v>
      </c>
      <c r="BR17" s="37">
        <v>64</v>
      </c>
      <c r="BS17" s="37">
        <v>45.1</v>
      </c>
      <c r="BT17" s="37">
        <v>49.4</v>
      </c>
      <c r="BU17" s="37">
        <v>52.5</v>
      </c>
      <c r="BV17" s="37">
        <v>82.6</v>
      </c>
      <c r="BW17" s="37">
        <v>57.2</v>
      </c>
      <c r="BX17" s="37">
        <v>58.7</v>
      </c>
      <c r="BY17" s="37">
        <v>41</v>
      </c>
      <c r="BZ17" s="37">
        <v>133.3</v>
      </c>
      <c r="CA17" s="37" t="s">
        <v>217</v>
      </c>
      <c r="CB17" s="37" t="s">
        <v>217</v>
      </c>
      <c r="CC17" s="37">
        <v>64.57</v>
      </c>
      <c r="CD17" s="37">
        <v>64.57</v>
      </c>
      <c r="CE17" s="37">
        <v>75.5</v>
      </c>
      <c r="CF17" s="37">
        <v>2.1</v>
      </c>
      <c r="CG17" s="37">
        <v>2.3</v>
      </c>
      <c r="CH17" s="37">
        <v>2.5</v>
      </c>
      <c r="CI17" s="37">
        <v>1.6</v>
      </c>
      <c r="CJ17" s="37">
        <v>2</v>
      </c>
      <c r="CK17" s="37">
        <v>2.2</v>
      </c>
      <c r="CL17" s="37">
        <v>2.3</v>
      </c>
      <c r="CM17" s="37">
        <v>1.7</v>
      </c>
      <c r="CN17" s="37">
        <v>2.3</v>
      </c>
      <c r="CO17" s="37">
        <v>2.1</v>
      </c>
      <c r="CP17" s="37">
        <v>4.1</v>
      </c>
      <c r="CQ17" s="37">
        <v>1.9</v>
      </c>
      <c r="CR17" s="37" t="s">
        <v>288</v>
      </c>
      <c r="CS17" s="37" t="s">
        <v>218</v>
      </c>
      <c r="CT17" s="37">
        <v>2.26</v>
      </c>
      <c r="CU17" s="37">
        <v>2.1</v>
      </c>
      <c r="CV17" s="37">
        <v>2.5</v>
      </c>
      <c r="CW17" s="37" t="s">
        <v>213</v>
      </c>
      <c r="CX17" s="37" t="s">
        <v>213</v>
      </c>
      <c r="CY17" s="37" t="s">
        <v>213</v>
      </c>
      <c r="CZ17" s="37" t="s">
        <v>213</v>
      </c>
      <c r="DA17" s="37" t="s">
        <v>213</v>
      </c>
      <c r="DB17" s="37" t="s">
        <v>213</v>
      </c>
      <c r="DC17" s="37" t="s">
        <v>213</v>
      </c>
      <c r="DD17" s="37" t="s">
        <v>213</v>
      </c>
      <c r="DE17" s="37" t="s">
        <v>213</v>
      </c>
      <c r="DF17" s="37" t="s">
        <v>213</v>
      </c>
      <c r="DG17" s="37" t="s">
        <v>213</v>
      </c>
      <c r="DH17" s="37" t="s">
        <v>213</v>
      </c>
      <c r="DI17" s="37" t="s">
        <v>219</v>
      </c>
      <c r="DJ17" s="37" t="s">
        <v>219</v>
      </c>
      <c r="DK17" s="37" t="s">
        <v>213</v>
      </c>
      <c r="DL17" s="37">
        <v>39.4</v>
      </c>
      <c r="DM17" s="37">
        <v>15.93</v>
      </c>
      <c r="DN17" s="37">
        <v>16.65</v>
      </c>
      <c r="DO17" s="37">
        <v>17.04</v>
      </c>
      <c r="DP17" s="37">
        <v>18</v>
      </c>
      <c r="DQ17" s="37">
        <v>18.44</v>
      </c>
      <c r="DR17" s="37">
        <v>16.46</v>
      </c>
      <c r="DS17" s="37">
        <v>16.3</v>
      </c>
      <c r="DT17" s="37">
        <v>18.54</v>
      </c>
      <c r="DU17" s="37">
        <v>18.68</v>
      </c>
      <c r="DV17" s="37">
        <v>19.01</v>
      </c>
      <c r="DW17" s="37">
        <v>0</v>
      </c>
      <c r="DX17" s="37">
        <v>0.6</v>
      </c>
      <c r="DY17" s="37">
        <v>1.2</v>
      </c>
      <c r="DZ17" s="37">
        <v>2.7</v>
      </c>
      <c r="EA17" s="37">
        <v>3.2</v>
      </c>
      <c r="EB17" s="37">
        <v>3.4</v>
      </c>
      <c r="EC17" s="37">
        <v>3.8</v>
      </c>
      <c r="ED17" s="37">
        <v>4.2</v>
      </c>
      <c r="EE17" s="37">
        <v>4.6</v>
      </c>
      <c r="EF17" s="37">
        <v>5.1</v>
      </c>
      <c r="EG17" s="37">
        <v>10.5</v>
      </c>
      <c r="EH17" s="37">
        <v>9.9</v>
      </c>
      <c r="EI17" s="37">
        <v>9.2</v>
      </c>
      <c r="EJ17" s="37">
        <v>8.7</v>
      </c>
      <c r="EK17" s="37">
        <v>7.3</v>
      </c>
      <c r="EL17" s="37">
        <v>5.7</v>
      </c>
      <c r="EM17" s="37">
        <v>5.2</v>
      </c>
      <c r="EN17" s="37">
        <v>3.4</v>
      </c>
      <c r="EO17" s="37">
        <v>3.3</v>
      </c>
      <c r="EP17" s="37">
        <v>3</v>
      </c>
      <c r="EQ17" s="37">
        <v>2.6</v>
      </c>
      <c r="ER17" s="37">
        <v>2.73</v>
      </c>
      <c r="ES17" s="37">
        <v>3</v>
      </c>
      <c r="ET17" s="37">
        <v>3.5</v>
      </c>
      <c r="EU17" s="37">
        <v>3.7</v>
      </c>
      <c r="EV17" s="37">
        <v>4</v>
      </c>
      <c r="EW17" s="37">
        <v>3.7</v>
      </c>
      <c r="EX17" s="37">
        <v>3.83</v>
      </c>
      <c r="EY17" s="37">
        <v>4.1</v>
      </c>
      <c r="EZ17" s="37">
        <v>4.5</v>
      </c>
      <c r="FA17" s="37">
        <v>0</v>
      </c>
      <c r="FB17" s="37">
        <v>1</v>
      </c>
      <c r="FC17" s="37">
        <v>2</v>
      </c>
      <c r="FD17" s="37">
        <v>2</v>
      </c>
      <c r="FE17" s="37">
        <v>3</v>
      </c>
      <c r="FF17" s="37">
        <v>3</v>
      </c>
      <c r="FG17" s="37">
        <v>4</v>
      </c>
      <c r="FH17" s="37">
        <v>5</v>
      </c>
      <c r="FI17" s="37">
        <v>5</v>
      </c>
      <c r="FJ17" s="37">
        <v>7</v>
      </c>
      <c r="FK17" s="37">
        <v>1</v>
      </c>
      <c r="FL17" s="37">
        <v>25</v>
      </c>
      <c r="FM17" s="37">
        <v>41</v>
      </c>
      <c r="FN17" s="37">
        <v>56</v>
      </c>
      <c r="FO17" s="37">
        <v>67</v>
      </c>
      <c r="FP17" s="37">
        <v>103</v>
      </c>
      <c r="FQ17" s="37">
        <v>135</v>
      </c>
      <c r="FR17" s="37">
        <v>159</v>
      </c>
      <c r="FS17" s="37">
        <v>194</v>
      </c>
      <c r="FT17" s="37">
        <v>263</v>
      </c>
      <c r="FU17" s="37">
        <v>1</v>
      </c>
      <c r="FV17" s="37">
        <v>1</v>
      </c>
      <c r="FW17" s="37">
        <v>1</v>
      </c>
      <c r="FX17" s="37">
        <v>1</v>
      </c>
      <c r="FY17" s="37">
        <v>4</v>
      </c>
      <c r="FZ17" s="37">
        <v>0</v>
      </c>
      <c r="GA17" s="37">
        <v>0</v>
      </c>
      <c r="GB17" s="37">
        <v>1</v>
      </c>
      <c r="GC17" s="37">
        <v>1</v>
      </c>
      <c r="GD17" s="37">
        <v>2</v>
      </c>
      <c r="GE17" s="37">
        <v>1</v>
      </c>
      <c r="GF17" s="37">
        <v>1</v>
      </c>
      <c r="GG17" s="37">
        <v>1</v>
      </c>
      <c r="GH17" s="37">
        <v>1</v>
      </c>
      <c r="GI17" s="37">
        <v>1</v>
      </c>
      <c r="GJ17" s="37">
        <v>1</v>
      </c>
      <c r="GK17" s="37">
        <v>2</v>
      </c>
      <c r="GL17" s="37">
        <v>1</v>
      </c>
      <c r="GM17" s="37">
        <v>2</v>
      </c>
      <c r="GN17" s="37">
        <v>3</v>
      </c>
      <c r="GO17" s="37">
        <v>1</v>
      </c>
      <c r="GP17" s="37">
        <v>2</v>
      </c>
      <c r="GQ17" s="37">
        <v>2</v>
      </c>
      <c r="GR17" s="37">
        <v>2</v>
      </c>
      <c r="GS17" s="37">
        <v>2</v>
      </c>
      <c r="GT17" s="37">
        <v>4</v>
      </c>
      <c r="GU17" s="37">
        <v>4</v>
      </c>
      <c r="GV17" s="37">
        <v>7</v>
      </c>
      <c r="GW17" s="37">
        <v>8</v>
      </c>
      <c r="GX17" s="37">
        <v>8</v>
      </c>
      <c r="GY17" s="37" t="s">
        <v>315</v>
      </c>
      <c r="GZ17" s="37" t="s">
        <v>247</v>
      </c>
      <c r="HA17" s="37" t="s">
        <v>225</v>
      </c>
      <c r="HB17" s="37" t="s">
        <v>277</v>
      </c>
      <c r="HC17" s="37" t="s">
        <v>218</v>
      </c>
      <c r="HD17" s="37" t="s">
        <v>218</v>
      </c>
    </row>
    <row r="18" spans="1:212" s="37" customFormat="1" ht="12.75">
      <c r="A18" s="37">
        <f t="shared" si="2"/>
        <v>56972</v>
      </c>
      <c r="B18" s="40" t="str">
        <f t="shared" si="3"/>
        <v>B1</v>
      </c>
      <c r="C18" s="37">
        <f t="shared" si="0"/>
        <v>0.0556</v>
      </c>
      <c r="D18" s="37">
        <f t="shared" si="1"/>
        <v>-0.2941</v>
      </c>
      <c r="E18" s="39"/>
      <c r="F18" s="39"/>
      <c r="G18" s="37">
        <v>56972</v>
      </c>
      <c r="H18" s="37" t="s">
        <v>240</v>
      </c>
      <c r="I18" s="37" t="s">
        <v>270</v>
      </c>
      <c r="J18" s="37">
        <v>1</v>
      </c>
      <c r="K18" s="37">
        <v>12</v>
      </c>
      <c r="L18" s="37">
        <v>57339271</v>
      </c>
      <c r="M18" s="37">
        <v>0</v>
      </c>
      <c r="N18" s="37" t="s">
        <v>271</v>
      </c>
      <c r="O18" s="37">
        <v>20050915</v>
      </c>
      <c r="P18" s="37" t="s">
        <v>334</v>
      </c>
      <c r="Q18" s="37">
        <v>20061123</v>
      </c>
      <c r="R18" s="37" t="s">
        <v>273</v>
      </c>
      <c r="S18" s="37">
        <v>350</v>
      </c>
      <c r="T18" s="37">
        <v>3.57</v>
      </c>
      <c r="U18" s="37">
        <v>43.1</v>
      </c>
      <c r="V18" s="37">
        <v>90.4</v>
      </c>
      <c r="W18" s="37">
        <v>1.9</v>
      </c>
      <c r="X18" s="37">
        <v>0.0556</v>
      </c>
      <c r="Y18" s="37">
        <v>-0.2941</v>
      </c>
      <c r="Z18" s="37">
        <v>1600</v>
      </c>
      <c r="AA18" s="37">
        <v>20</v>
      </c>
      <c r="AB18" s="37">
        <v>99</v>
      </c>
      <c r="AC18" s="37">
        <v>40</v>
      </c>
      <c r="AD18" s="37">
        <v>110</v>
      </c>
      <c r="AE18" s="37">
        <v>30</v>
      </c>
      <c r="AF18" s="37">
        <v>68</v>
      </c>
      <c r="AG18" s="37">
        <v>1.95</v>
      </c>
      <c r="AH18" s="37">
        <v>7</v>
      </c>
      <c r="AI18" s="37">
        <v>101.1</v>
      </c>
      <c r="AJ18" s="37">
        <v>2606</v>
      </c>
      <c r="AK18" s="37">
        <v>29.2</v>
      </c>
      <c r="AL18" s="37">
        <v>98</v>
      </c>
      <c r="AM18" s="37">
        <v>39.8</v>
      </c>
      <c r="AN18" s="37">
        <v>110.2</v>
      </c>
      <c r="AO18" s="37">
        <v>28.1</v>
      </c>
      <c r="AP18" s="37">
        <v>68.4</v>
      </c>
      <c r="AQ18" s="37">
        <v>3.6</v>
      </c>
      <c r="AR18" s="37">
        <v>2.8</v>
      </c>
      <c r="AS18" s="37">
        <v>101.2</v>
      </c>
      <c r="AT18" s="37" t="s">
        <v>214</v>
      </c>
      <c r="AU18" s="37">
        <v>442</v>
      </c>
      <c r="AV18" s="37">
        <v>203.9</v>
      </c>
      <c r="AW18" s="37">
        <v>0.5</v>
      </c>
      <c r="AX18" s="37">
        <v>673.9</v>
      </c>
      <c r="AY18" s="37">
        <v>638.2</v>
      </c>
      <c r="AZ18" s="37">
        <v>514.7</v>
      </c>
      <c r="BA18" s="37">
        <v>71.7</v>
      </c>
      <c r="BB18" s="37">
        <v>89.8</v>
      </c>
      <c r="BC18" s="37">
        <v>323.9</v>
      </c>
      <c r="BD18" s="37" t="s">
        <v>216</v>
      </c>
      <c r="BE18" s="37">
        <v>779</v>
      </c>
      <c r="BF18" s="37">
        <v>311</v>
      </c>
      <c r="BG18" s="37">
        <v>1.2</v>
      </c>
      <c r="BH18" s="37">
        <v>640.3</v>
      </c>
      <c r="BI18" s="37">
        <v>646.2</v>
      </c>
      <c r="BJ18" s="37">
        <v>462</v>
      </c>
      <c r="BK18" s="37">
        <v>90.8</v>
      </c>
      <c r="BL18" s="37">
        <v>139.8</v>
      </c>
      <c r="BM18" s="37">
        <v>391.5</v>
      </c>
      <c r="BN18" s="37" t="s">
        <v>216</v>
      </c>
      <c r="BO18" s="37">
        <v>87.1</v>
      </c>
      <c r="BP18" s="37">
        <v>106.6</v>
      </c>
      <c r="BQ18" s="37">
        <v>54.3</v>
      </c>
      <c r="BR18" s="37">
        <v>85.9</v>
      </c>
      <c r="BS18" s="37">
        <v>99.6</v>
      </c>
      <c r="BT18" s="37">
        <v>91.3</v>
      </c>
      <c r="BU18" s="37">
        <v>130.6</v>
      </c>
      <c r="BV18" s="37">
        <v>90.7</v>
      </c>
      <c r="BW18" s="37">
        <v>90.8</v>
      </c>
      <c r="BX18" s="37">
        <v>94.9</v>
      </c>
      <c r="BY18" s="37">
        <v>93.2</v>
      </c>
      <c r="BZ18" s="37">
        <v>102.3</v>
      </c>
      <c r="CA18" s="37" t="s">
        <v>217</v>
      </c>
      <c r="CB18" s="37" t="s">
        <v>217</v>
      </c>
      <c r="CC18" s="37">
        <v>93.94</v>
      </c>
      <c r="CD18" s="37">
        <v>93.94</v>
      </c>
      <c r="CE18" s="37">
        <v>90.4</v>
      </c>
      <c r="CF18" s="37">
        <v>2</v>
      </c>
      <c r="CG18" s="37">
        <v>2.4</v>
      </c>
      <c r="CH18" s="37">
        <v>1.6</v>
      </c>
      <c r="CI18" s="37">
        <v>1.7</v>
      </c>
      <c r="CJ18" s="37">
        <v>1.8</v>
      </c>
      <c r="CK18" s="37">
        <v>2.3</v>
      </c>
      <c r="CL18" s="37">
        <v>1.6</v>
      </c>
      <c r="CM18" s="37">
        <v>2.1</v>
      </c>
      <c r="CN18" s="37">
        <v>1.7</v>
      </c>
      <c r="CO18" s="37">
        <v>3.5</v>
      </c>
      <c r="CP18" s="37">
        <v>2.9</v>
      </c>
      <c r="CQ18" s="37">
        <v>1.8</v>
      </c>
      <c r="CR18" s="37" t="s">
        <v>288</v>
      </c>
      <c r="CS18" s="37" t="s">
        <v>218</v>
      </c>
      <c r="CT18" s="37">
        <v>2.12</v>
      </c>
      <c r="CU18" s="37">
        <v>2.02</v>
      </c>
      <c r="CV18" s="37">
        <v>1.9</v>
      </c>
      <c r="CW18" s="37" t="s">
        <v>213</v>
      </c>
      <c r="CX18" s="37" t="s">
        <v>213</v>
      </c>
      <c r="CY18" s="37" t="s">
        <v>213</v>
      </c>
      <c r="CZ18" s="37" t="s">
        <v>213</v>
      </c>
      <c r="DA18" s="37" t="s">
        <v>213</v>
      </c>
      <c r="DB18" s="37" t="s">
        <v>213</v>
      </c>
      <c r="DC18" s="37" t="s">
        <v>213</v>
      </c>
      <c r="DD18" s="37" t="s">
        <v>213</v>
      </c>
      <c r="DE18" s="37" t="s">
        <v>213</v>
      </c>
      <c r="DF18" s="37" t="s">
        <v>213</v>
      </c>
      <c r="DG18" s="37" t="s">
        <v>213</v>
      </c>
      <c r="DH18" s="37" t="s">
        <v>213</v>
      </c>
      <c r="DI18" s="37" t="s">
        <v>219</v>
      </c>
      <c r="DJ18" s="37" t="s">
        <v>219</v>
      </c>
      <c r="DK18" s="37" t="s">
        <v>213</v>
      </c>
      <c r="DL18" s="37">
        <v>43.1</v>
      </c>
      <c r="DM18" s="37">
        <v>14.83</v>
      </c>
      <c r="DN18" s="37">
        <v>16.62</v>
      </c>
      <c r="DO18" s="37">
        <v>16.57</v>
      </c>
      <c r="DP18" s="37">
        <v>16.26</v>
      </c>
      <c r="DQ18" s="37">
        <v>17.86</v>
      </c>
      <c r="DR18" s="37">
        <v>18.03</v>
      </c>
      <c r="DS18" s="37">
        <v>18.47</v>
      </c>
      <c r="DT18" s="37">
        <v>18.92</v>
      </c>
      <c r="DU18" s="37">
        <v>19.61</v>
      </c>
      <c r="DV18" s="37">
        <v>20.18</v>
      </c>
      <c r="DW18" s="37">
        <v>0.1</v>
      </c>
      <c r="DX18" s="37">
        <v>1.6</v>
      </c>
      <c r="DY18" s="37">
        <v>2.5</v>
      </c>
      <c r="DZ18" s="37">
        <v>3</v>
      </c>
      <c r="EA18" s="37">
        <v>3.2</v>
      </c>
      <c r="EB18" s="37">
        <v>3.4</v>
      </c>
      <c r="EC18" s="37">
        <v>3.9</v>
      </c>
      <c r="ED18" s="37">
        <v>4.3</v>
      </c>
      <c r="EE18" s="37">
        <v>4.8</v>
      </c>
      <c r="EF18" s="37">
        <v>5.4</v>
      </c>
      <c r="EG18" s="37">
        <v>7.2</v>
      </c>
      <c r="EH18" s="37">
        <v>6.3</v>
      </c>
      <c r="EI18" s="37">
        <v>5.2</v>
      </c>
      <c r="EJ18" s="37">
        <v>4.58</v>
      </c>
      <c r="EK18" s="37">
        <v>4.2</v>
      </c>
      <c r="EL18" s="37">
        <v>3.4</v>
      </c>
      <c r="EM18" s="37">
        <v>2.9</v>
      </c>
      <c r="EN18" s="37">
        <v>2.2</v>
      </c>
      <c r="EO18" s="37">
        <v>1.9</v>
      </c>
      <c r="EP18" s="37">
        <v>1.5</v>
      </c>
      <c r="EQ18" s="37">
        <v>1.4</v>
      </c>
      <c r="ER18" s="37">
        <v>1.6</v>
      </c>
      <c r="ES18" s="37">
        <v>2.2</v>
      </c>
      <c r="ET18" s="37">
        <v>2.4</v>
      </c>
      <c r="EU18" s="37">
        <v>2.4</v>
      </c>
      <c r="EV18" s="37">
        <v>2.5</v>
      </c>
      <c r="EW18" s="37">
        <v>3</v>
      </c>
      <c r="EX18" s="37">
        <v>2.6</v>
      </c>
      <c r="EY18" s="37">
        <v>3.2</v>
      </c>
      <c r="EZ18" s="37">
        <v>3.4</v>
      </c>
      <c r="FA18" s="37">
        <v>0</v>
      </c>
      <c r="FB18" s="37">
        <v>2</v>
      </c>
      <c r="FC18" s="37">
        <v>2</v>
      </c>
      <c r="FD18" s="37">
        <v>2</v>
      </c>
      <c r="FE18" s="37">
        <v>2</v>
      </c>
      <c r="FF18" s="37">
        <v>3</v>
      </c>
      <c r="FG18" s="37">
        <v>4</v>
      </c>
      <c r="FH18" s="37">
        <v>5</v>
      </c>
      <c r="FI18" s="37">
        <v>7</v>
      </c>
      <c r="FJ18" s="37">
        <v>7</v>
      </c>
      <c r="FK18" s="37">
        <v>1</v>
      </c>
      <c r="FL18" s="37">
        <v>30</v>
      </c>
      <c r="FM18" s="37">
        <v>44</v>
      </c>
      <c r="FN18" s="37">
        <v>51</v>
      </c>
      <c r="FO18" s="37">
        <v>55</v>
      </c>
      <c r="FP18" s="37">
        <v>80</v>
      </c>
      <c r="FQ18" s="37">
        <v>121</v>
      </c>
      <c r="FR18" s="37">
        <v>171</v>
      </c>
      <c r="FS18" s="37">
        <v>212</v>
      </c>
      <c r="FT18" s="37">
        <v>248</v>
      </c>
      <c r="FU18" s="37">
        <v>0</v>
      </c>
      <c r="FV18" s="37">
        <v>2</v>
      </c>
      <c r="FW18" s="37">
        <v>0</v>
      </c>
      <c r="FX18" s="37">
        <v>0</v>
      </c>
      <c r="FY18" s="37">
        <v>0</v>
      </c>
      <c r="FZ18" s="37">
        <v>2</v>
      </c>
      <c r="GA18" s="37">
        <v>0</v>
      </c>
      <c r="GB18" s="37">
        <v>0</v>
      </c>
      <c r="GC18" s="37">
        <v>0</v>
      </c>
      <c r="GD18" s="37">
        <v>4</v>
      </c>
      <c r="GE18" s="37">
        <v>2</v>
      </c>
      <c r="GF18" s="37">
        <v>1</v>
      </c>
      <c r="GG18" s="37">
        <v>0</v>
      </c>
      <c r="GH18" s="37">
        <v>0</v>
      </c>
      <c r="GI18" s="37">
        <v>0</v>
      </c>
      <c r="GJ18" s="37">
        <v>1</v>
      </c>
      <c r="GK18" s="37">
        <v>1</v>
      </c>
      <c r="GL18" s="37">
        <v>2</v>
      </c>
      <c r="GM18" s="37">
        <v>3</v>
      </c>
      <c r="GN18" s="37">
        <v>2</v>
      </c>
      <c r="GO18" s="37">
        <v>0</v>
      </c>
      <c r="GP18" s="37">
        <v>1</v>
      </c>
      <c r="GQ18" s="37">
        <v>0</v>
      </c>
      <c r="GR18" s="37">
        <v>0</v>
      </c>
      <c r="GS18" s="37">
        <v>0</v>
      </c>
      <c r="GT18" s="37">
        <v>2</v>
      </c>
      <c r="GU18" s="37">
        <v>2</v>
      </c>
      <c r="GV18" s="37">
        <v>2</v>
      </c>
      <c r="GW18" s="37">
        <v>4</v>
      </c>
      <c r="GX18" s="37">
        <v>4</v>
      </c>
      <c r="GY18" s="37" t="s">
        <v>274</v>
      </c>
      <c r="GZ18" s="37">
        <v>64</v>
      </c>
      <c r="HA18" s="37" t="s">
        <v>310</v>
      </c>
      <c r="HB18" s="37" t="s">
        <v>225</v>
      </c>
      <c r="HC18" s="37" t="s">
        <v>277</v>
      </c>
      <c r="HD18" s="37" t="s">
        <v>218</v>
      </c>
    </row>
    <row r="19" spans="1:212" s="37" customFormat="1" ht="12.75">
      <c r="A19" s="37">
        <f t="shared" si="2"/>
        <v>57939</v>
      </c>
      <c r="B19" s="40" t="str">
        <f t="shared" si="3"/>
        <v>B1</v>
      </c>
      <c r="C19" s="37">
        <f t="shared" si="0"/>
        <v>0.0556</v>
      </c>
      <c r="D19" s="37">
        <f t="shared" si="1"/>
        <v>0.5098</v>
      </c>
      <c r="E19" s="39"/>
      <c r="F19" s="39"/>
      <c r="G19" s="37">
        <v>57939</v>
      </c>
      <c r="H19" s="37" t="s">
        <v>240</v>
      </c>
      <c r="I19" s="37" t="s">
        <v>270</v>
      </c>
      <c r="J19" s="37">
        <v>1</v>
      </c>
      <c r="K19" s="37">
        <v>23</v>
      </c>
      <c r="L19" s="37">
        <v>57339269</v>
      </c>
      <c r="M19" s="37">
        <v>3267</v>
      </c>
      <c r="N19" s="37" t="s">
        <v>319</v>
      </c>
      <c r="O19" s="37">
        <v>20061113</v>
      </c>
      <c r="P19" s="37" t="s">
        <v>375</v>
      </c>
      <c r="Q19" s="37">
        <v>20071113</v>
      </c>
      <c r="R19" s="37" t="s">
        <v>273</v>
      </c>
      <c r="S19" s="37">
        <v>350</v>
      </c>
      <c r="T19" s="37">
        <v>3.73</v>
      </c>
      <c r="U19" s="37">
        <v>43.1</v>
      </c>
      <c r="V19" s="37">
        <v>102.7</v>
      </c>
      <c r="W19" s="37">
        <v>1.3</v>
      </c>
      <c r="X19" s="37">
        <v>0.0556</v>
      </c>
      <c r="Y19" s="37">
        <v>0.5098</v>
      </c>
      <c r="Z19" s="37">
        <v>1600</v>
      </c>
      <c r="AA19" s="37">
        <v>20</v>
      </c>
      <c r="AB19" s="37">
        <v>99</v>
      </c>
      <c r="AC19" s="37">
        <v>39.9</v>
      </c>
      <c r="AD19" s="37">
        <v>110</v>
      </c>
      <c r="AE19" s="37">
        <v>30</v>
      </c>
      <c r="AF19" s="37">
        <v>68</v>
      </c>
      <c r="AG19" s="37">
        <v>2.05</v>
      </c>
      <c r="AH19" s="37">
        <v>7</v>
      </c>
      <c r="AI19" s="37">
        <v>100.3</v>
      </c>
      <c r="AJ19" s="37">
        <v>2612</v>
      </c>
      <c r="AK19" s="37">
        <v>26.1</v>
      </c>
      <c r="AL19" s="37">
        <v>98.9</v>
      </c>
      <c r="AM19" s="37">
        <v>40.1</v>
      </c>
      <c r="AN19" s="37">
        <v>109.9</v>
      </c>
      <c r="AO19" s="37">
        <v>31.6</v>
      </c>
      <c r="AP19" s="37">
        <v>68</v>
      </c>
      <c r="AQ19" s="37">
        <v>3.77</v>
      </c>
      <c r="AR19" s="37">
        <v>3.8</v>
      </c>
      <c r="AS19" s="37">
        <v>100.4</v>
      </c>
      <c r="AT19" s="37">
        <v>32139</v>
      </c>
      <c r="AU19" s="37">
        <v>438</v>
      </c>
      <c r="AV19" s="37">
        <v>212.2</v>
      </c>
      <c r="AW19" s="37">
        <v>0.4</v>
      </c>
      <c r="AX19" s="37">
        <v>687</v>
      </c>
      <c r="AY19" s="37">
        <v>618.5</v>
      </c>
      <c r="AZ19" s="37">
        <v>503.4</v>
      </c>
      <c r="BA19" s="37">
        <v>89</v>
      </c>
      <c r="BB19" s="37">
        <v>88.6</v>
      </c>
      <c r="BC19" s="37">
        <v>314.2</v>
      </c>
      <c r="BD19" s="37">
        <v>69.8</v>
      </c>
      <c r="BE19" s="37">
        <v>816</v>
      </c>
      <c r="BF19" s="37">
        <v>302.6</v>
      </c>
      <c r="BG19" s="37">
        <v>0.9</v>
      </c>
      <c r="BH19" s="37">
        <v>692</v>
      </c>
      <c r="BI19" s="37">
        <v>610.2</v>
      </c>
      <c r="BJ19" s="37">
        <v>531.1</v>
      </c>
      <c r="BK19" s="37">
        <v>88.2</v>
      </c>
      <c r="BL19" s="37">
        <v>32.4</v>
      </c>
      <c r="BM19" s="37">
        <v>394.1</v>
      </c>
      <c r="BN19" s="37">
        <v>52.7</v>
      </c>
      <c r="BO19" s="37">
        <v>89.1</v>
      </c>
      <c r="BP19" s="37">
        <v>112.1</v>
      </c>
      <c r="BQ19" s="37">
        <v>81.3</v>
      </c>
      <c r="BR19" s="37">
        <v>155.5</v>
      </c>
      <c r="BS19" s="37">
        <v>147.8</v>
      </c>
      <c r="BT19" s="37">
        <v>127.7</v>
      </c>
      <c r="BU19" s="37">
        <v>85.9</v>
      </c>
      <c r="BV19" s="37">
        <v>91.6</v>
      </c>
      <c r="BW19" s="37">
        <v>88.4</v>
      </c>
      <c r="BX19" s="37">
        <v>136.3</v>
      </c>
      <c r="BY19" s="37">
        <v>123.9</v>
      </c>
      <c r="BZ19" s="37">
        <v>109.6</v>
      </c>
      <c r="CA19" s="37" t="s">
        <v>217</v>
      </c>
      <c r="CB19" s="37" t="s">
        <v>217</v>
      </c>
      <c r="CC19" s="37">
        <v>112.43</v>
      </c>
      <c r="CD19" s="37">
        <v>112.43</v>
      </c>
      <c r="CE19" s="37">
        <v>102.7</v>
      </c>
      <c r="CF19" s="37">
        <v>1.2</v>
      </c>
      <c r="CG19" s="37">
        <v>1.3</v>
      </c>
      <c r="CH19" s="37">
        <v>1</v>
      </c>
      <c r="CI19" s="37">
        <v>1.8</v>
      </c>
      <c r="CJ19" s="37">
        <v>1.3</v>
      </c>
      <c r="CK19" s="37">
        <v>2.1</v>
      </c>
      <c r="CL19" s="37">
        <v>1.5</v>
      </c>
      <c r="CM19" s="37">
        <v>2</v>
      </c>
      <c r="CN19" s="37">
        <v>1.7</v>
      </c>
      <c r="CO19" s="37">
        <v>1.8</v>
      </c>
      <c r="CP19" s="37">
        <v>2.1</v>
      </c>
      <c r="CQ19" s="37">
        <v>1.5</v>
      </c>
      <c r="CR19" s="37" t="s">
        <v>218</v>
      </c>
      <c r="CS19" s="37" t="s">
        <v>218</v>
      </c>
      <c r="CT19" s="37">
        <v>1.61</v>
      </c>
      <c r="CU19" s="37">
        <v>1.61</v>
      </c>
      <c r="CV19" s="37">
        <v>1.3</v>
      </c>
      <c r="CW19" s="37">
        <v>39.3</v>
      </c>
      <c r="CX19" s="37">
        <v>43</v>
      </c>
      <c r="CY19" s="37">
        <v>31.3</v>
      </c>
      <c r="CZ19" s="37">
        <v>28</v>
      </c>
      <c r="DA19" s="37">
        <v>29.7</v>
      </c>
      <c r="DB19" s="37">
        <v>45.3</v>
      </c>
      <c r="DC19" s="37">
        <v>39</v>
      </c>
      <c r="DD19" s="37">
        <v>44.7</v>
      </c>
      <c r="DE19" s="37">
        <v>55.3</v>
      </c>
      <c r="DF19" s="37">
        <v>44.7</v>
      </c>
      <c r="DG19" s="37">
        <v>57.3</v>
      </c>
      <c r="DH19" s="37">
        <v>43.7</v>
      </c>
      <c r="DI19" s="37" t="s">
        <v>219</v>
      </c>
      <c r="DJ19" s="37">
        <v>4</v>
      </c>
      <c r="DK19" s="37">
        <v>41.8</v>
      </c>
      <c r="DL19" s="37">
        <v>43.1</v>
      </c>
      <c r="DM19" s="37">
        <v>14.8</v>
      </c>
      <c r="DN19" s="37">
        <v>16.58</v>
      </c>
      <c r="DO19" s="37">
        <v>17.34</v>
      </c>
      <c r="DP19" s="37">
        <v>18</v>
      </c>
      <c r="DQ19" s="37">
        <v>18.1</v>
      </c>
      <c r="DR19" s="37">
        <v>17.72</v>
      </c>
      <c r="DS19" s="37">
        <v>18.42</v>
      </c>
      <c r="DT19" s="37">
        <v>19.35</v>
      </c>
      <c r="DU19" s="37">
        <v>20.54</v>
      </c>
      <c r="DV19" s="37">
        <v>21.64</v>
      </c>
      <c r="DW19" s="37">
        <v>0.2</v>
      </c>
      <c r="DX19" s="37">
        <v>1.5</v>
      </c>
      <c r="DY19" s="37">
        <v>2.4</v>
      </c>
      <c r="DZ19" s="37">
        <v>3.1</v>
      </c>
      <c r="EA19" s="37">
        <v>3.2</v>
      </c>
      <c r="EB19" s="37">
        <v>3.5</v>
      </c>
      <c r="EC19" s="37">
        <v>4.1</v>
      </c>
      <c r="ED19" s="37">
        <v>4.7</v>
      </c>
      <c r="EE19" s="37">
        <v>5.2</v>
      </c>
      <c r="EF19" s="37">
        <v>5.9</v>
      </c>
      <c r="EG19" s="37">
        <v>7.6</v>
      </c>
      <c r="EH19" s="37">
        <v>6.9</v>
      </c>
      <c r="EI19" s="37">
        <v>6.9</v>
      </c>
      <c r="EJ19" s="37">
        <v>6</v>
      </c>
      <c r="EK19" s="37">
        <v>4</v>
      </c>
      <c r="EL19" s="37">
        <v>3.3</v>
      </c>
      <c r="EM19" s="37">
        <v>5</v>
      </c>
      <c r="EN19" s="37">
        <v>4.4</v>
      </c>
      <c r="EO19" s="37">
        <v>1.9</v>
      </c>
      <c r="EP19" s="37">
        <v>1.6</v>
      </c>
      <c r="EQ19" s="37">
        <v>1.6</v>
      </c>
      <c r="ER19" s="37">
        <v>1.8</v>
      </c>
      <c r="ES19" s="37">
        <v>2</v>
      </c>
      <c r="ET19" s="37">
        <v>2.1</v>
      </c>
      <c r="EU19" s="37">
        <v>2.3</v>
      </c>
      <c r="EV19" s="37">
        <v>2.2</v>
      </c>
      <c r="EW19" s="37">
        <v>2.6</v>
      </c>
      <c r="EX19" s="37">
        <v>3.9</v>
      </c>
      <c r="EY19" s="37">
        <v>2.7</v>
      </c>
      <c r="EZ19" s="37">
        <v>3.2</v>
      </c>
      <c r="FA19" s="37">
        <v>0</v>
      </c>
      <c r="FB19" s="37">
        <v>2</v>
      </c>
      <c r="FC19" s="37">
        <v>2</v>
      </c>
      <c r="FD19" s="37">
        <v>3</v>
      </c>
      <c r="FE19" s="37">
        <v>3</v>
      </c>
      <c r="FF19" s="37">
        <v>3</v>
      </c>
      <c r="FG19" s="37">
        <v>4</v>
      </c>
      <c r="FH19" s="37">
        <v>5</v>
      </c>
      <c r="FI19" s="37">
        <v>6</v>
      </c>
      <c r="FJ19" s="37">
        <v>6</v>
      </c>
      <c r="FK19" s="37">
        <v>1</v>
      </c>
      <c r="FL19" s="37">
        <v>29</v>
      </c>
      <c r="FM19" s="37">
        <v>42</v>
      </c>
      <c r="FN19" s="37">
        <v>49</v>
      </c>
      <c r="FO19" s="37">
        <v>51</v>
      </c>
      <c r="FP19" s="37">
        <v>73</v>
      </c>
      <c r="FQ19" s="37">
        <v>101</v>
      </c>
      <c r="FR19" s="37">
        <v>149</v>
      </c>
      <c r="FS19" s="37">
        <v>190</v>
      </c>
      <c r="FT19" s="37">
        <v>237</v>
      </c>
      <c r="FU19" s="37">
        <v>0</v>
      </c>
      <c r="FV19" s="37">
        <v>0</v>
      </c>
      <c r="FW19" s="37">
        <v>0</v>
      </c>
      <c r="FX19" s="37">
        <v>0</v>
      </c>
      <c r="FY19" s="37">
        <v>0</v>
      </c>
      <c r="FZ19" s="37">
        <v>0</v>
      </c>
      <c r="GA19" s="37">
        <v>0</v>
      </c>
      <c r="GB19" s="37">
        <v>0</v>
      </c>
      <c r="GC19" s="37">
        <v>1</v>
      </c>
      <c r="GD19" s="37">
        <v>4</v>
      </c>
      <c r="GE19" s="37">
        <v>0</v>
      </c>
      <c r="GF19" s="37">
        <v>1</v>
      </c>
      <c r="GG19" s="37">
        <v>2</v>
      </c>
      <c r="GH19" s="37">
        <v>0</v>
      </c>
      <c r="GI19" s="37">
        <v>2</v>
      </c>
      <c r="GJ19" s="37">
        <v>1</v>
      </c>
      <c r="GK19" s="37">
        <v>1</v>
      </c>
      <c r="GL19" s="37">
        <v>2</v>
      </c>
      <c r="GM19" s="37">
        <v>1</v>
      </c>
      <c r="GN19" s="37">
        <v>3</v>
      </c>
      <c r="GO19" s="37">
        <v>2</v>
      </c>
      <c r="GP19" s="37">
        <v>1</v>
      </c>
      <c r="GQ19" s="37">
        <v>1</v>
      </c>
      <c r="GR19" s="37">
        <v>0</v>
      </c>
      <c r="GS19" s="37">
        <v>1</v>
      </c>
      <c r="GT19" s="37">
        <v>4</v>
      </c>
      <c r="GU19" s="37">
        <v>0</v>
      </c>
      <c r="GV19" s="37">
        <v>4</v>
      </c>
      <c r="GW19" s="37">
        <v>4</v>
      </c>
      <c r="GX19" s="37">
        <v>3</v>
      </c>
      <c r="GY19" s="37" t="s">
        <v>376</v>
      </c>
      <c r="GZ19" s="37" t="s">
        <v>377</v>
      </c>
      <c r="HA19" s="37" t="s">
        <v>218</v>
      </c>
      <c r="HB19" s="37" t="s">
        <v>218</v>
      </c>
      <c r="HC19" s="37" t="s">
        <v>218</v>
      </c>
      <c r="HD19" s="37" t="s">
        <v>218</v>
      </c>
    </row>
    <row r="20" spans="1:212" s="37" customFormat="1" ht="12.75">
      <c r="A20" s="37">
        <f t="shared" si="2"/>
        <v>62505</v>
      </c>
      <c r="B20" s="40" t="str">
        <f t="shared" si="3"/>
        <v>B1</v>
      </c>
      <c r="C20" s="37">
        <f t="shared" si="0"/>
        <v>-0.54</v>
      </c>
      <c r="D20" s="37">
        <f t="shared" si="1"/>
        <v>0.0541</v>
      </c>
      <c r="E20" s="39"/>
      <c r="F20" s="39"/>
      <c r="G20" s="37">
        <v>62505</v>
      </c>
      <c r="H20" s="37" t="s">
        <v>240</v>
      </c>
      <c r="I20" s="37">
        <v>831</v>
      </c>
      <c r="J20" s="37">
        <v>1</v>
      </c>
      <c r="K20" s="37">
        <v>31</v>
      </c>
      <c r="L20" s="37">
        <v>46562858</v>
      </c>
      <c r="M20" s="37">
        <v>1050</v>
      </c>
      <c r="N20" s="37" t="s">
        <v>319</v>
      </c>
      <c r="O20" s="37">
        <v>20071219</v>
      </c>
      <c r="P20" s="37" t="s">
        <v>375</v>
      </c>
      <c r="Q20" s="37">
        <v>20090619</v>
      </c>
      <c r="R20" s="37" t="s">
        <v>273</v>
      </c>
      <c r="S20" s="37">
        <v>350</v>
      </c>
      <c r="T20" s="37">
        <v>3.4</v>
      </c>
      <c r="U20" s="37">
        <v>39.8</v>
      </c>
      <c r="V20" s="37">
        <v>98</v>
      </c>
      <c r="W20" s="37">
        <v>1.3</v>
      </c>
      <c r="X20" s="37">
        <v>-0.54</v>
      </c>
      <c r="Y20" s="37">
        <v>0.0541</v>
      </c>
      <c r="Z20" s="37">
        <v>1600</v>
      </c>
      <c r="AA20" s="37">
        <v>20</v>
      </c>
      <c r="AB20" s="37">
        <v>99</v>
      </c>
      <c r="AC20" s="37">
        <v>39.9</v>
      </c>
      <c r="AD20" s="37">
        <v>110</v>
      </c>
      <c r="AE20" s="37">
        <v>30</v>
      </c>
      <c r="AF20" s="37">
        <v>68</v>
      </c>
      <c r="AG20" s="37">
        <v>1.83</v>
      </c>
      <c r="AH20" s="37">
        <v>7</v>
      </c>
      <c r="AI20" s="37">
        <v>103.7</v>
      </c>
      <c r="AJ20" s="37">
        <v>2618</v>
      </c>
      <c r="AK20" s="37">
        <v>16.3</v>
      </c>
      <c r="AL20" s="37">
        <v>97.2</v>
      </c>
      <c r="AM20" s="37">
        <v>39.8</v>
      </c>
      <c r="AN20" s="37">
        <v>110</v>
      </c>
      <c r="AO20" s="37">
        <v>29.5</v>
      </c>
      <c r="AP20" s="37">
        <v>67.4</v>
      </c>
      <c r="AQ20" s="37">
        <v>3.95</v>
      </c>
      <c r="AR20" s="37">
        <v>3.9</v>
      </c>
      <c r="AS20" s="37">
        <v>103.9</v>
      </c>
      <c r="AT20" s="37">
        <v>32142</v>
      </c>
      <c r="AU20" s="37">
        <v>430</v>
      </c>
      <c r="AV20" s="37">
        <v>211.4</v>
      </c>
      <c r="AW20" s="37">
        <v>0.3</v>
      </c>
      <c r="AX20" s="37">
        <v>672.2</v>
      </c>
      <c r="AY20" s="37">
        <v>637.7</v>
      </c>
      <c r="AZ20" s="37">
        <v>508.5</v>
      </c>
      <c r="BA20" s="37">
        <v>74.5</v>
      </c>
      <c r="BB20" s="37">
        <v>80.9</v>
      </c>
      <c r="BC20" s="37">
        <v>327.5</v>
      </c>
      <c r="BD20" s="37">
        <v>76.1</v>
      </c>
      <c r="BE20" s="37">
        <v>819</v>
      </c>
      <c r="BF20" s="37">
        <v>304.9</v>
      </c>
      <c r="BG20" s="37">
        <v>0.8</v>
      </c>
      <c r="BH20" s="37">
        <v>638.9</v>
      </c>
      <c r="BI20" s="37">
        <v>600.7</v>
      </c>
      <c r="BJ20" s="37">
        <v>468.9</v>
      </c>
      <c r="BK20" s="37">
        <v>89</v>
      </c>
      <c r="BL20" s="37">
        <v>96.6</v>
      </c>
      <c r="BM20" s="37">
        <v>385.3</v>
      </c>
      <c r="BN20" s="37">
        <v>59.6</v>
      </c>
      <c r="BO20" s="37">
        <v>70.4</v>
      </c>
      <c r="BP20" s="37">
        <v>97.2</v>
      </c>
      <c r="BQ20" s="37">
        <v>95.9</v>
      </c>
      <c r="BR20" s="37">
        <v>95.9</v>
      </c>
      <c r="BS20" s="37">
        <v>90.3</v>
      </c>
      <c r="BT20" s="37">
        <v>114.6</v>
      </c>
      <c r="BU20" s="37">
        <v>105.1</v>
      </c>
      <c r="BV20" s="37">
        <v>114.1</v>
      </c>
      <c r="BW20" s="37">
        <v>89.1</v>
      </c>
      <c r="BX20" s="37">
        <v>95.7</v>
      </c>
      <c r="BY20" s="37">
        <v>66.7</v>
      </c>
      <c r="BZ20" s="37">
        <v>195.4</v>
      </c>
      <c r="CA20" s="37" t="s">
        <v>217</v>
      </c>
      <c r="CB20" s="37" t="s">
        <v>397</v>
      </c>
      <c r="CC20" s="37">
        <v>102.53</v>
      </c>
      <c r="CD20" s="37">
        <v>94.88</v>
      </c>
      <c r="CE20" s="37">
        <v>98</v>
      </c>
      <c r="CF20" s="37">
        <v>1.5</v>
      </c>
      <c r="CG20" s="37">
        <v>1.2</v>
      </c>
      <c r="CH20" s="37">
        <v>1.4</v>
      </c>
      <c r="CI20" s="37">
        <v>1</v>
      </c>
      <c r="CJ20" s="37">
        <v>1.1</v>
      </c>
      <c r="CK20" s="37">
        <v>1.9</v>
      </c>
      <c r="CL20" s="37">
        <v>1.1</v>
      </c>
      <c r="CM20" s="37">
        <v>0.9</v>
      </c>
      <c r="CN20" s="37">
        <v>1.3</v>
      </c>
      <c r="CO20" s="37">
        <v>1.2</v>
      </c>
      <c r="CP20" s="37">
        <v>1</v>
      </c>
      <c r="CQ20" s="37">
        <v>1.1</v>
      </c>
      <c r="CR20" s="37" t="s">
        <v>218</v>
      </c>
      <c r="CS20" s="37" t="s">
        <v>389</v>
      </c>
      <c r="CT20" s="37">
        <v>1.22</v>
      </c>
      <c r="CU20" s="37">
        <v>1.16</v>
      </c>
      <c r="CV20" s="37">
        <v>1.3</v>
      </c>
      <c r="CW20" s="37">
        <v>45</v>
      </c>
      <c r="CX20" s="37">
        <v>30.3</v>
      </c>
      <c r="CY20" s="37">
        <v>50.7</v>
      </c>
      <c r="CZ20" s="37">
        <v>26</v>
      </c>
      <c r="DA20" s="37">
        <v>57.7</v>
      </c>
      <c r="DB20" s="37">
        <v>30</v>
      </c>
      <c r="DC20" s="37">
        <v>53</v>
      </c>
      <c r="DD20" s="37">
        <v>25.3</v>
      </c>
      <c r="DE20" s="37">
        <v>52.3</v>
      </c>
      <c r="DF20" s="37">
        <v>30</v>
      </c>
      <c r="DG20" s="37">
        <v>43</v>
      </c>
      <c r="DH20" s="37">
        <v>34.7</v>
      </c>
      <c r="DI20" s="37" t="s">
        <v>219</v>
      </c>
      <c r="DJ20" s="37" t="s">
        <v>219</v>
      </c>
      <c r="DK20" s="37">
        <v>39.8</v>
      </c>
      <c r="DL20" s="37">
        <v>39.8</v>
      </c>
      <c r="DM20" s="37">
        <v>14.46</v>
      </c>
      <c r="DN20" s="37">
        <v>16.15</v>
      </c>
      <c r="DO20" s="37">
        <v>16.73</v>
      </c>
      <c r="DP20" s="37">
        <v>17.56</v>
      </c>
      <c r="DQ20" s="37">
        <v>17.92</v>
      </c>
      <c r="DR20" s="37">
        <v>18.08</v>
      </c>
      <c r="DS20" s="37">
        <v>18.56</v>
      </c>
      <c r="DT20" s="37">
        <v>19.66</v>
      </c>
      <c r="DU20" s="37">
        <v>20.43</v>
      </c>
      <c r="DV20" s="37">
        <v>21.18</v>
      </c>
      <c r="DW20" s="37">
        <v>0.3</v>
      </c>
      <c r="DX20" s="37">
        <v>1.2</v>
      </c>
      <c r="DY20" s="37">
        <v>2.1</v>
      </c>
      <c r="DZ20" s="37">
        <v>2.8</v>
      </c>
      <c r="EA20" s="37">
        <v>3.2</v>
      </c>
      <c r="EB20" s="37">
        <v>3.4</v>
      </c>
      <c r="EC20" s="37">
        <v>3.8</v>
      </c>
      <c r="ED20" s="37">
        <v>4.3</v>
      </c>
      <c r="EE20" s="37">
        <v>4.6</v>
      </c>
      <c r="EF20" s="37">
        <v>5.2</v>
      </c>
      <c r="EG20" s="37">
        <v>7.2</v>
      </c>
      <c r="EH20" s="37">
        <v>6.9</v>
      </c>
      <c r="EI20" s="37">
        <v>6.7</v>
      </c>
      <c r="EJ20" s="37">
        <v>6.2</v>
      </c>
      <c r="EK20" s="37">
        <v>6.1</v>
      </c>
      <c r="EL20" s="37">
        <v>5.5</v>
      </c>
      <c r="EM20" s="37">
        <v>5.2</v>
      </c>
      <c r="EN20" s="37">
        <v>4.5</v>
      </c>
      <c r="EO20" s="37">
        <v>2.2</v>
      </c>
      <c r="EP20" s="37">
        <v>1.7</v>
      </c>
      <c r="EQ20" s="37">
        <v>1.6</v>
      </c>
      <c r="ER20" s="37">
        <v>1.9</v>
      </c>
      <c r="ES20" s="37">
        <v>1.5</v>
      </c>
      <c r="ET20" s="37">
        <v>1.8</v>
      </c>
      <c r="EU20" s="37">
        <v>1.7</v>
      </c>
      <c r="EV20" s="37">
        <v>1.7</v>
      </c>
      <c r="EW20" s="37">
        <v>2.8</v>
      </c>
      <c r="EX20" s="37">
        <v>2.5</v>
      </c>
      <c r="EY20" s="37">
        <v>2.4</v>
      </c>
      <c r="EZ20" s="37">
        <v>2.9</v>
      </c>
      <c r="FA20" s="37">
        <v>0</v>
      </c>
      <c r="FB20" s="37">
        <v>1</v>
      </c>
      <c r="FC20" s="37">
        <v>2</v>
      </c>
      <c r="FD20" s="37">
        <v>2</v>
      </c>
      <c r="FE20" s="37">
        <v>2</v>
      </c>
      <c r="FF20" s="37">
        <v>2</v>
      </c>
      <c r="FG20" s="37">
        <v>3</v>
      </c>
      <c r="FH20" s="37">
        <v>4</v>
      </c>
      <c r="FI20" s="37">
        <v>6</v>
      </c>
      <c r="FJ20" s="37">
        <v>7</v>
      </c>
      <c r="FK20" s="37">
        <v>1</v>
      </c>
      <c r="FL20" s="37">
        <v>27</v>
      </c>
      <c r="FM20" s="37">
        <v>38</v>
      </c>
      <c r="FN20" s="37">
        <v>42</v>
      </c>
      <c r="FO20" s="37">
        <v>47</v>
      </c>
      <c r="FP20" s="37">
        <v>65</v>
      </c>
      <c r="FQ20" s="37">
        <v>99</v>
      </c>
      <c r="FR20" s="37">
        <v>164</v>
      </c>
      <c r="FS20" s="37">
        <v>202</v>
      </c>
      <c r="FT20" s="37">
        <v>256</v>
      </c>
      <c r="FU20" s="37">
        <v>0</v>
      </c>
      <c r="FV20" s="37">
        <v>1</v>
      </c>
      <c r="FW20" s="37">
        <v>0</v>
      </c>
      <c r="FX20" s="37">
        <v>0</v>
      </c>
      <c r="FY20" s="37">
        <v>0</v>
      </c>
      <c r="FZ20" s="37">
        <v>0</v>
      </c>
      <c r="GA20" s="37">
        <v>1</v>
      </c>
      <c r="GB20" s="37">
        <v>2</v>
      </c>
      <c r="GC20" s="37">
        <v>1</v>
      </c>
      <c r="GD20" s="37">
        <v>3</v>
      </c>
      <c r="GE20" s="37">
        <v>2</v>
      </c>
      <c r="GF20" s="37">
        <v>1</v>
      </c>
      <c r="GG20" s="37">
        <v>1</v>
      </c>
      <c r="GH20" s="37">
        <v>1</v>
      </c>
      <c r="GI20" s="37">
        <v>1</v>
      </c>
      <c r="GJ20" s="37">
        <v>1</v>
      </c>
      <c r="GK20" s="37">
        <v>2</v>
      </c>
      <c r="GL20" s="37">
        <v>1</v>
      </c>
      <c r="GM20" s="37">
        <v>2</v>
      </c>
      <c r="GN20" s="37">
        <v>2</v>
      </c>
      <c r="GO20" s="37">
        <v>0</v>
      </c>
      <c r="GP20" s="37">
        <v>0</v>
      </c>
      <c r="GQ20" s="37">
        <v>1</v>
      </c>
      <c r="GR20" s="37">
        <v>1</v>
      </c>
      <c r="GS20" s="37">
        <v>1</v>
      </c>
      <c r="GT20" s="37">
        <v>1</v>
      </c>
      <c r="GU20" s="37">
        <v>2</v>
      </c>
      <c r="GV20" s="37">
        <v>3</v>
      </c>
      <c r="GW20" s="37">
        <v>4</v>
      </c>
      <c r="GX20" s="37">
        <v>4</v>
      </c>
      <c r="GY20" s="37" t="s">
        <v>398</v>
      </c>
      <c r="GZ20" s="37" t="s">
        <v>399</v>
      </c>
      <c r="HA20" s="37" t="s">
        <v>218</v>
      </c>
      <c r="HB20" s="37" t="s">
        <v>218</v>
      </c>
      <c r="HC20" s="37" t="s">
        <v>218</v>
      </c>
      <c r="HD20" s="37" t="s">
        <v>218</v>
      </c>
    </row>
    <row r="21" spans="1:212" s="37" customFormat="1" ht="12.75">
      <c r="A21" s="37">
        <f t="shared" si="2"/>
        <v>65693</v>
      </c>
      <c r="B21" s="40" t="str">
        <f t="shared" si="3"/>
        <v>B1</v>
      </c>
      <c r="C21" s="37">
        <f t="shared" si="0"/>
        <v>0.58</v>
      </c>
      <c r="D21" s="37">
        <f t="shared" si="1"/>
        <v>1.277</v>
      </c>
      <c r="E21" s="39"/>
      <c r="F21" s="39"/>
      <c r="G21" s="37">
        <v>65693</v>
      </c>
      <c r="H21" s="37" t="s">
        <v>240</v>
      </c>
      <c r="I21" s="37" t="s">
        <v>400</v>
      </c>
      <c r="J21" s="37">
        <v>1</v>
      </c>
      <c r="K21" s="37">
        <v>37</v>
      </c>
      <c r="L21" s="37">
        <v>46562872</v>
      </c>
      <c r="M21" s="37">
        <v>3150</v>
      </c>
      <c r="N21" s="37" t="s">
        <v>319</v>
      </c>
      <c r="O21" s="37">
        <v>20091020</v>
      </c>
      <c r="P21" s="37" t="s">
        <v>429</v>
      </c>
      <c r="Q21" s="37">
        <v>20110420</v>
      </c>
      <c r="R21" s="37" t="s">
        <v>273</v>
      </c>
      <c r="S21" s="37">
        <v>350</v>
      </c>
      <c r="T21" s="37">
        <v>3.51</v>
      </c>
      <c r="U21" s="37">
        <v>45.4</v>
      </c>
      <c r="V21" s="37">
        <v>116.1</v>
      </c>
      <c r="W21" s="37">
        <v>1.9</v>
      </c>
      <c r="X21" s="37">
        <v>0.58</v>
      </c>
      <c r="Y21" s="37">
        <v>1.277</v>
      </c>
      <c r="Z21" s="37">
        <v>1600</v>
      </c>
      <c r="AA21" s="37">
        <v>20</v>
      </c>
      <c r="AB21" s="37">
        <v>99</v>
      </c>
      <c r="AC21" s="37">
        <v>40</v>
      </c>
      <c r="AD21" s="37">
        <v>110</v>
      </c>
      <c r="AE21" s="37">
        <v>30</v>
      </c>
      <c r="AF21" s="37">
        <v>68</v>
      </c>
      <c r="AG21" s="37">
        <v>2.18</v>
      </c>
      <c r="AH21" s="37">
        <v>7</v>
      </c>
      <c r="AI21" s="37">
        <v>105.6</v>
      </c>
      <c r="AJ21" s="37">
        <v>2613</v>
      </c>
      <c r="AK21" s="37">
        <v>16.4</v>
      </c>
      <c r="AL21" s="37">
        <v>97.4</v>
      </c>
      <c r="AM21" s="37">
        <v>40</v>
      </c>
      <c r="AN21" s="37">
        <v>110.1</v>
      </c>
      <c r="AO21" s="37">
        <v>31</v>
      </c>
      <c r="AP21" s="37">
        <v>68.1</v>
      </c>
      <c r="AQ21" s="37">
        <v>3.41</v>
      </c>
      <c r="AR21" s="37">
        <v>2.9</v>
      </c>
      <c r="AS21" s="37">
        <v>106</v>
      </c>
      <c r="AT21" s="37">
        <v>32142</v>
      </c>
      <c r="AU21" s="37">
        <v>421</v>
      </c>
      <c r="AV21" s="37">
        <v>212.9</v>
      </c>
      <c r="AW21" s="37">
        <v>0.4</v>
      </c>
      <c r="AX21" s="37">
        <v>682.8</v>
      </c>
      <c r="AY21" s="37">
        <v>648.8</v>
      </c>
      <c r="AZ21" s="37">
        <v>437.6</v>
      </c>
      <c r="BA21" s="37">
        <v>54.3</v>
      </c>
      <c r="BB21" s="37">
        <v>76.3</v>
      </c>
      <c r="BC21" s="37">
        <v>326.6</v>
      </c>
      <c r="BD21" s="37">
        <v>69.1</v>
      </c>
      <c r="BE21" s="37">
        <v>746</v>
      </c>
      <c r="BF21" s="37">
        <v>312.8</v>
      </c>
      <c r="BG21" s="37">
        <v>1</v>
      </c>
      <c r="BH21" s="37">
        <v>627.4</v>
      </c>
      <c r="BI21" s="37">
        <v>629.5</v>
      </c>
      <c r="BJ21" s="37">
        <v>473</v>
      </c>
      <c r="BK21" s="37">
        <v>86.1</v>
      </c>
      <c r="BL21" s="37">
        <v>109.9</v>
      </c>
      <c r="BM21" s="37">
        <v>399</v>
      </c>
      <c r="BN21" s="37">
        <v>50.8</v>
      </c>
      <c r="BO21" s="37">
        <v>52.2</v>
      </c>
      <c r="BP21" s="37">
        <v>174.2</v>
      </c>
      <c r="BQ21" s="37">
        <v>54.8</v>
      </c>
      <c r="BR21" s="37">
        <v>89.6</v>
      </c>
      <c r="BS21" s="37">
        <v>46.1</v>
      </c>
      <c r="BT21" s="37">
        <v>190.3</v>
      </c>
      <c r="BU21" s="37">
        <v>119.4</v>
      </c>
      <c r="BV21" s="37">
        <v>100.7</v>
      </c>
      <c r="BW21" s="37">
        <v>161</v>
      </c>
      <c r="BX21" s="37">
        <v>106.9</v>
      </c>
      <c r="BY21" s="37">
        <v>91.6</v>
      </c>
      <c r="BZ21" s="37">
        <v>220.8</v>
      </c>
      <c r="CA21" s="37" t="s">
        <v>217</v>
      </c>
      <c r="CB21" s="37" t="s">
        <v>217</v>
      </c>
      <c r="CC21" s="37">
        <v>117.3</v>
      </c>
      <c r="CD21" s="37">
        <v>117.3</v>
      </c>
      <c r="CE21" s="37">
        <v>116.1</v>
      </c>
      <c r="CF21" s="37">
        <v>1.5</v>
      </c>
      <c r="CG21" s="37">
        <v>2.2</v>
      </c>
      <c r="CH21" s="37">
        <v>1.5</v>
      </c>
      <c r="CI21" s="37">
        <v>3.2</v>
      </c>
      <c r="CJ21" s="37">
        <v>2.5</v>
      </c>
      <c r="CK21" s="37">
        <v>0.4</v>
      </c>
      <c r="CL21" s="37">
        <v>2</v>
      </c>
      <c r="CM21" s="37">
        <v>3.3</v>
      </c>
      <c r="CN21" s="37">
        <v>2.9</v>
      </c>
      <c r="CO21" s="37">
        <v>2</v>
      </c>
      <c r="CP21" s="37">
        <v>0.4</v>
      </c>
      <c r="CQ21" s="37">
        <v>1.5</v>
      </c>
      <c r="CR21" s="37" t="s">
        <v>218</v>
      </c>
      <c r="CS21" s="37" t="s">
        <v>218</v>
      </c>
      <c r="CT21" s="37">
        <v>1.95</v>
      </c>
      <c r="CU21" s="37">
        <v>1.95</v>
      </c>
      <c r="CV21" s="37">
        <v>1.9</v>
      </c>
      <c r="CW21" s="37">
        <v>46.3</v>
      </c>
      <c r="CX21" s="37">
        <v>45.3</v>
      </c>
      <c r="CY21" s="37">
        <v>49.3</v>
      </c>
      <c r="CZ21" s="37">
        <v>40</v>
      </c>
      <c r="DA21" s="37">
        <v>40.7</v>
      </c>
      <c r="DB21" s="37">
        <v>40.7</v>
      </c>
      <c r="DC21" s="37">
        <v>66.7</v>
      </c>
      <c r="DD21" s="37">
        <v>39.3</v>
      </c>
      <c r="DE21" s="37">
        <v>50.7</v>
      </c>
      <c r="DF21" s="37">
        <v>35.3</v>
      </c>
      <c r="DG21" s="37">
        <v>53.3</v>
      </c>
      <c r="DH21" s="37">
        <v>37.7</v>
      </c>
      <c r="DI21" s="37" t="s">
        <v>219</v>
      </c>
      <c r="DJ21" s="37" t="s">
        <v>219</v>
      </c>
      <c r="DK21" s="37">
        <v>45.4</v>
      </c>
      <c r="DL21" s="37">
        <v>45.4</v>
      </c>
      <c r="DM21" s="37">
        <v>14.68</v>
      </c>
      <c r="DN21" s="37">
        <v>17.5</v>
      </c>
      <c r="DO21" s="37">
        <v>18.18</v>
      </c>
      <c r="DP21" s="37">
        <v>18.85</v>
      </c>
      <c r="DQ21" s="37">
        <v>19.46</v>
      </c>
      <c r="DR21" s="37">
        <v>19.78</v>
      </c>
      <c r="DS21" s="37">
        <v>20.4</v>
      </c>
      <c r="DT21" s="37">
        <v>21</v>
      </c>
      <c r="DU21" s="37">
        <v>22.07</v>
      </c>
      <c r="DV21" s="37">
        <v>23.2</v>
      </c>
      <c r="DW21" s="37">
        <v>0.2</v>
      </c>
      <c r="DX21" s="37">
        <v>1.3</v>
      </c>
      <c r="DY21" s="37">
        <v>2.1</v>
      </c>
      <c r="DZ21" s="37">
        <v>2.7</v>
      </c>
      <c r="EA21" s="37">
        <v>3.1</v>
      </c>
      <c r="EB21" s="37">
        <v>3.5</v>
      </c>
      <c r="EC21" s="37">
        <v>4</v>
      </c>
      <c r="ED21" s="37">
        <v>4.4</v>
      </c>
      <c r="EE21" s="37">
        <v>5</v>
      </c>
      <c r="EF21" s="37">
        <v>5.5</v>
      </c>
      <c r="EG21" s="37">
        <v>7.3</v>
      </c>
      <c r="EH21" s="37">
        <v>6.9</v>
      </c>
      <c r="EI21" s="37">
        <v>6.5</v>
      </c>
      <c r="EJ21" s="37">
        <v>6.3</v>
      </c>
      <c r="EK21" s="37">
        <v>5.9</v>
      </c>
      <c r="EL21" s="37">
        <v>5.7</v>
      </c>
      <c r="EM21" s="37">
        <v>5.3</v>
      </c>
      <c r="EN21" s="37">
        <v>4.8</v>
      </c>
      <c r="EO21" s="37">
        <v>3.9</v>
      </c>
      <c r="EP21" s="37">
        <v>2.7</v>
      </c>
      <c r="EQ21" s="37">
        <v>1.5</v>
      </c>
      <c r="ER21" s="37">
        <v>1.7</v>
      </c>
      <c r="ES21" s="37">
        <v>1.7</v>
      </c>
      <c r="ET21" s="37">
        <v>2.3</v>
      </c>
      <c r="EU21" s="37">
        <v>1.7</v>
      </c>
      <c r="EV21" s="37">
        <v>2.2</v>
      </c>
      <c r="EW21" s="37">
        <v>2.4</v>
      </c>
      <c r="EX21" s="37">
        <v>2.3</v>
      </c>
      <c r="EY21" s="37">
        <v>2.6</v>
      </c>
      <c r="EZ21" s="37" t="s">
        <v>250</v>
      </c>
      <c r="FA21" s="37">
        <v>0</v>
      </c>
      <c r="FB21" s="37">
        <v>1</v>
      </c>
      <c r="FC21" s="37">
        <v>2</v>
      </c>
      <c r="FD21" s="37">
        <v>2</v>
      </c>
      <c r="FE21" s="37">
        <v>1</v>
      </c>
      <c r="FF21" s="37">
        <v>2</v>
      </c>
      <c r="FG21" s="37">
        <v>3</v>
      </c>
      <c r="FH21" s="37">
        <v>3</v>
      </c>
      <c r="FI21" s="37">
        <v>5</v>
      </c>
      <c r="FJ21" s="37">
        <v>5</v>
      </c>
      <c r="FK21" s="37">
        <v>1</v>
      </c>
      <c r="FL21" s="37">
        <v>30</v>
      </c>
      <c r="FM21" s="37">
        <v>43</v>
      </c>
      <c r="FN21" s="37">
        <v>48</v>
      </c>
      <c r="FO21" s="37">
        <v>54</v>
      </c>
      <c r="FP21" s="37">
        <v>80</v>
      </c>
      <c r="FQ21" s="37">
        <v>100</v>
      </c>
      <c r="FR21" s="37">
        <v>151</v>
      </c>
      <c r="FS21" s="37">
        <v>196</v>
      </c>
      <c r="FT21" s="37">
        <v>244</v>
      </c>
      <c r="FU21" s="37">
        <v>0</v>
      </c>
      <c r="FV21" s="37">
        <v>0</v>
      </c>
      <c r="FW21" s="37">
        <v>0</v>
      </c>
      <c r="FX21" s="37">
        <v>0</v>
      </c>
      <c r="FY21" s="37">
        <v>0</v>
      </c>
      <c r="FZ21" s="37">
        <v>0</v>
      </c>
      <c r="GA21" s="37">
        <v>1</v>
      </c>
      <c r="GB21" s="37">
        <v>0</v>
      </c>
      <c r="GC21" s="37">
        <v>0</v>
      </c>
      <c r="GD21" s="37">
        <v>1</v>
      </c>
      <c r="GE21" s="37">
        <v>0</v>
      </c>
      <c r="GF21" s="37">
        <v>1</v>
      </c>
      <c r="GG21" s="37">
        <v>1</v>
      </c>
      <c r="GH21" s="37">
        <v>2</v>
      </c>
      <c r="GI21" s="37">
        <v>1</v>
      </c>
      <c r="GJ21" s="37">
        <v>1</v>
      </c>
      <c r="GK21" s="37">
        <v>2</v>
      </c>
      <c r="GL21" s="37">
        <v>2</v>
      </c>
      <c r="GM21" s="37">
        <v>1</v>
      </c>
      <c r="GN21" s="37">
        <v>3</v>
      </c>
      <c r="GO21" s="37">
        <v>0</v>
      </c>
      <c r="GP21" s="37">
        <v>0</v>
      </c>
      <c r="GQ21" s="37">
        <v>0</v>
      </c>
      <c r="GR21" s="37">
        <v>1</v>
      </c>
      <c r="GS21" s="37">
        <v>0</v>
      </c>
      <c r="GT21" s="37">
        <v>1</v>
      </c>
      <c r="GU21" s="37">
        <v>1</v>
      </c>
      <c r="GV21" s="37">
        <v>1</v>
      </c>
      <c r="GW21" s="37">
        <v>2</v>
      </c>
      <c r="GX21" s="37">
        <v>3</v>
      </c>
      <c r="GY21" s="37" t="s">
        <v>430</v>
      </c>
      <c r="GZ21" s="37" t="s">
        <v>431</v>
      </c>
      <c r="HA21" s="37" t="s">
        <v>218</v>
      </c>
      <c r="HB21" s="37" t="s">
        <v>218</v>
      </c>
      <c r="HC21" s="37" t="s">
        <v>218</v>
      </c>
      <c r="HD21" s="37" t="s">
        <v>218</v>
      </c>
    </row>
    <row r="22" spans="1:212" ht="12.75">
      <c r="A22">
        <f t="shared" si="2"/>
        <v>56950</v>
      </c>
      <c r="B22" s="1" t="str">
        <f t="shared" si="3"/>
        <v>B2</v>
      </c>
      <c r="C22">
        <f t="shared" si="0"/>
        <v>0.6111</v>
      </c>
      <c r="D22">
        <f t="shared" si="1"/>
        <v>1.0131</v>
      </c>
      <c r="G22">
        <v>56950</v>
      </c>
      <c r="H22" t="s">
        <v>240</v>
      </c>
      <c r="I22" t="s">
        <v>270</v>
      </c>
      <c r="J22">
        <v>2</v>
      </c>
      <c r="K22">
        <v>7</v>
      </c>
      <c r="L22">
        <v>57281176</v>
      </c>
      <c r="M22">
        <v>0</v>
      </c>
      <c r="N22" t="s">
        <v>319</v>
      </c>
      <c r="O22">
        <v>20050907</v>
      </c>
      <c r="P22" t="s">
        <v>333</v>
      </c>
      <c r="Q22">
        <v>20061123</v>
      </c>
      <c r="R22" t="s">
        <v>273</v>
      </c>
      <c r="S22">
        <v>350</v>
      </c>
      <c r="T22">
        <v>3.32</v>
      </c>
      <c r="U22">
        <v>46.1</v>
      </c>
      <c r="V22">
        <v>110.4</v>
      </c>
      <c r="W22">
        <v>2.6</v>
      </c>
      <c r="X22">
        <v>0.6111</v>
      </c>
      <c r="Y22">
        <v>1.0131</v>
      </c>
      <c r="Z22">
        <v>1600</v>
      </c>
      <c r="AA22">
        <v>20</v>
      </c>
      <c r="AB22">
        <v>99</v>
      </c>
      <c r="AC22">
        <v>40</v>
      </c>
      <c r="AD22">
        <v>110</v>
      </c>
      <c r="AE22">
        <v>30</v>
      </c>
      <c r="AF22">
        <v>68</v>
      </c>
      <c r="AG22">
        <v>1.94</v>
      </c>
      <c r="AH22">
        <v>7</v>
      </c>
      <c r="AI22">
        <v>101.2</v>
      </c>
      <c r="AJ22">
        <v>2615</v>
      </c>
      <c r="AK22">
        <v>21.6</v>
      </c>
      <c r="AL22">
        <v>97.9</v>
      </c>
      <c r="AM22">
        <v>39.4</v>
      </c>
      <c r="AN22">
        <v>110.1</v>
      </c>
      <c r="AO22">
        <v>28.9</v>
      </c>
      <c r="AP22">
        <v>68.5</v>
      </c>
      <c r="AQ22">
        <v>3.47</v>
      </c>
      <c r="AR22">
        <v>2.8</v>
      </c>
      <c r="AS22">
        <v>101.6</v>
      </c>
      <c r="AT22" t="s">
        <v>214</v>
      </c>
      <c r="AU22">
        <v>446</v>
      </c>
      <c r="AV22">
        <v>207.2</v>
      </c>
      <c r="AW22">
        <v>2.5</v>
      </c>
      <c r="AX22">
        <v>651.7</v>
      </c>
      <c r="AY22">
        <v>609.6</v>
      </c>
      <c r="AZ22">
        <v>505.1</v>
      </c>
      <c r="BA22">
        <v>49.2</v>
      </c>
      <c r="BB22">
        <v>86.2</v>
      </c>
      <c r="BC22">
        <v>347.8</v>
      </c>
      <c r="BD22" t="s">
        <v>216</v>
      </c>
      <c r="BE22">
        <v>806</v>
      </c>
      <c r="BF22">
        <v>310.8</v>
      </c>
      <c r="BG22">
        <v>5.9</v>
      </c>
      <c r="BH22">
        <v>633.9</v>
      </c>
      <c r="BI22">
        <v>620.9</v>
      </c>
      <c r="BJ22">
        <v>455.4</v>
      </c>
      <c r="BK22">
        <v>47.3</v>
      </c>
      <c r="BL22">
        <v>139.2</v>
      </c>
      <c r="BM22">
        <v>398.8</v>
      </c>
      <c r="BN22" t="s">
        <v>216</v>
      </c>
      <c r="BO22">
        <v>103.9</v>
      </c>
      <c r="BP22">
        <v>74.9</v>
      </c>
      <c r="BQ22">
        <v>79.2</v>
      </c>
      <c r="BR22">
        <v>120.2</v>
      </c>
      <c r="BS22">
        <v>84</v>
      </c>
      <c r="BT22">
        <v>64.9</v>
      </c>
      <c r="BU22">
        <v>88.5</v>
      </c>
      <c r="BV22">
        <v>223</v>
      </c>
      <c r="BW22">
        <v>78</v>
      </c>
      <c r="BX22">
        <v>182.5</v>
      </c>
      <c r="BY22">
        <v>61.4</v>
      </c>
      <c r="BZ22">
        <v>89.4</v>
      </c>
      <c r="CA22" t="s">
        <v>217</v>
      </c>
      <c r="CB22" t="s">
        <v>217</v>
      </c>
      <c r="CC22">
        <v>104.16</v>
      </c>
      <c r="CD22">
        <v>104.16</v>
      </c>
      <c r="CE22">
        <v>110.4</v>
      </c>
      <c r="CF22">
        <v>2.8</v>
      </c>
      <c r="CG22">
        <v>3.5</v>
      </c>
      <c r="CH22">
        <v>2.2</v>
      </c>
      <c r="CI22">
        <v>2.2</v>
      </c>
      <c r="CJ22">
        <v>2</v>
      </c>
      <c r="CK22">
        <v>1.8</v>
      </c>
      <c r="CL22">
        <v>2.3</v>
      </c>
      <c r="CM22">
        <v>2.2</v>
      </c>
      <c r="CN22">
        <v>2.4</v>
      </c>
      <c r="CO22">
        <v>2.5</v>
      </c>
      <c r="CP22">
        <v>2.7</v>
      </c>
      <c r="CQ22">
        <v>1.8</v>
      </c>
      <c r="CR22" t="s">
        <v>218</v>
      </c>
      <c r="CS22" t="s">
        <v>218</v>
      </c>
      <c r="CT22">
        <v>2.37</v>
      </c>
      <c r="CU22">
        <v>2.37</v>
      </c>
      <c r="CV22">
        <v>2.6</v>
      </c>
      <c r="CW22" t="s">
        <v>213</v>
      </c>
      <c r="CX22" t="s">
        <v>213</v>
      </c>
      <c r="CY22" t="s">
        <v>213</v>
      </c>
      <c r="CZ22" t="s">
        <v>213</v>
      </c>
      <c r="DA22" t="s">
        <v>213</v>
      </c>
      <c r="DB22" t="s">
        <v>213</v>
      </c>
      <c r="DC22" t="s">
        <v>213</v>
      </c>
      <c r="DD22" t="s">
        <v>213</v>
      </c>
      <c r="DE22" t="s">
        <v>213</v>
      </c>
      <c r="DF22" t="s">
        <v>213</v>
      </c>
      <c r="DG22" t="s">
        <v>213</v>
      </c>
      <c r="DH22" t="s">
        <v>213</v>
      </c>
      <c r="DI22" t="s">
        <v>219</v>
      </c>
      <c r="DJ22" t="s">
        <v>219</v>
      </c>
      <c r="DK22" t="s">
        <v>213</v>
      </c>
      <c r="DL22">
        <v>46.1</v>
      </c>
      <c r="DM22">
        <v>14.92</v>
      </c>
      <c r="DN22">
        <v>16.74</v>
      </c>
      <c r="DO22">
        <v>17.41</v>
      </c>
      <c r="DP22">
        <v>18.36</v>
      </c>
      <c r="DQ22">
        <v>17.75</v>
      </c>
      <c r="DR22">
        <v>18.61</v>
      </c>
      <c r="DS22">
        <v>18.92</v>
      </c>
      <c r="DT22">
        <v>17.82</v>
      </c>
      <c r="DU22">
        <v>20.03</v>
      </c>
      <c r="DV22">
        <v>20.7</v>
      </c>
      <c r="DW22">
        <v>0</v>
      </c>
      <c r="DX22">
        <v>1.5</v>
      </c>
      <c r="DY22">
        <v>2.2</v>
      </c>
      <c r="DZ22">
        <v>2.7</v>
      </c>
      <c r="EA22">
        <v>3.1</v>
      </c>
      <c r="EB22">
        <v>3.3</v>
      </c>
      <c r="EC22">
        <v>3.7</v>
      </c>
      <c r="ED22">
        <v>4.1</v>
      </c>
      <c r="EE22">
        <v>4.5</v>
      </c>
      <c r="EF22">
        <v>4.8</v>
      </c>
      <c r="EG22">
        <v>6.8</v>
      </c>
      <c r="EH22">
        <v>6.2</v>
      </c>
      <c r="EI22">
        <v>5.3</v>
      </c>
      <c r="EJ22">
        <v>5</v>
      </c>
      <c r="EK22">
        <v>4.8</v>
      </c>
      <c r="EL22">
        <v>4.1</v>
      </c>
      <c r="EM22">
        <v>3.9</v>
      </c>
      <c r="EN22">
        <v>2.87</v>
      </c>
      <c r="EO22">
        <v>2.5</v>
      </c>
      <c r="EP22">
        <v>2.2</v>
      </c>
      <c r="EQ22">
        <v>1.95</v>
      </c>
      <c r="ER22">
        <v>2.1</v>
      </c>
      <c r="ES22">
        <v>2.3</v>
      </c>
      <c r="ET22">
        <v>2.2</v>
      </c>
      <c r="EU22">
        <v>2.5</v>
      </c>
      <c r="EV22">
        <v>2.3</v>
      </c>
      <c r="EW22">
        <v>2.8</v>
      </c>
      <c r="EX22">
        <v>3.1</v>
      </c>
      <c r="EY22">
        <v>3.35</v>
      </c>
      <c r="EZ22">
        <v>3.6</v>
      </c>
      <c r="FA22">
        <v>0</v>
      </c>
      <c r="FB22">
        <v>2</v>
      </c>
      <c r="FC22">
        <v>2</v>
      </c>
      <c r="FD22">
        <v>2</v>
      </c>
      <c r="FE22">
        <v>2</v>
      </c>
      <c r="FF22">
        <v>2</v>
      </c>
      <c r="FG22">
        <v>3</v>
      </c>
      <c r="FH22">
        <v>4</v>
      </c>
      <c r="FI22">
        <v>5</v>
      </c>
      <c r="FJ22">
        <v>7</v>
      </c>
      <c r="FK22">
        <v>1</v>
      </c>
      <c r="FL22">
        <v>31</v>
      </c>
      <c r="FM22">
        <v>44</v>
      </c>
      <c r="FN22">
        <v>50</v>
      </c>
      <c r="FO22">
        <v>53</v>
      </c>
      <c r="FP22">
        <v>86</v>
      </c>
      <c r="FQ22">
        <v>111</v>
      </c>
      <c r="FR22">
        <v>166</v>
      </c>
      <c r="FS22">
        <v>209</v>
      </c>
      <c r="FT22">
        <v>241</v>
      </c>
      <c r="FU22">
        <v>0</v>
      </c>
      <c r="FV22">
        <v>1</v>
      </c>
      <c r="FW22">
        <v>0</v>
      </c>
      <c r="FX22">
        <v>2</v>
      </c>
      <c r="FY22">
        <v>1</v>
      </c>
      <c r="FZ22">
        <v>0</v>
      </c>
      <c r="GA22">
        <v>1</v>
      </c>
      <c r="GB22">
        <v>1</v>
      </c>
      <c r="GC22">
        <v>2</v>
      </c>
      <c r="GD22">
        <v>1</v>
      </c>
      <c r="GE22">
        <v>0</v>
      </c>
      <c r="GF22">
        <v>0</v>
      </c>
      <c r="GG22">
        <v>2</v>
      </c>
      <c r="GH22">
        <v>1</v>
      </c>
      <c r="GI22">
        <v>0</v>
      </c>
      <c r="GJ22">
        <v>3</v>
      </c>
      <c r="GK22">
        <v>2</v>
      </c>
      <c r="GL22">
        <v>1</v>
      </c>
      <c r="GM22">
        <v>1</v>
      </c>
      <c r="GN22">
        <v>3</v>
      </c>
      <c r="GO22">
        <v>1</v>
      </c>
      <c r="GP22">
        <v>2</v>
      </c>
      <c r="GQ22">
        <v>1</v>
      </c>
      <c r="GR22">
        <v>1</v>
      </c>
      <c r="GS22">
        <v>1</v>
      </c>
      <c r="GT22">
        <v>2</v>
      </c>
      <c r="GU22">
        <v>2</v>
      </c>
      <c r="GV22">
        <v>3</v>
      </c>
      <c r="GW22">
        <v>3</v>
      </c>
      <c r="GX22">
        <v>3</v>
      </c>
      <c r="GY22" t="s">
        <v>315</v>
      </c>
      <c r="GZ22">
        <v>67</v>
      </c>
      <c r="HA22" t="s">
        <v>218</v>
      </c>
      <c r="HB22" t="s">
        <v>218</v>
      </c>
      <c r="HC22" t="s">
        <v>218</v>
      </c>
      <c r="HD22" t="s">
        <v>218</v>
      </c>
    </row>
    <row r="23" spans="1:212" ht="12.75">
      <c r="A23">
        <f t="shared" si="2"/>
        <v>58239</v>
      </c>
      <c r="B23" s="1" t="str">
        <f t="shared" si="3"/>
        <v>B2</v>
      </c>
      <c r="C23">
        <f t="shared" si="0"/>
        <v>-1.2407</v>
      </c>
      <c r="D23">
        <f t="shared" si="1"/>
        <v>0.4118</v>
      </c>
      <c r="G23">
        <v>58239</v>
      </c>
      <c r="H23" t="s">
        <v>240</v>
      </c>
      <c r="I23" t="s">
        <v>270</v>
      </c>
      <c r="J23">
        <v>2</v>
      </c>
      <c r="K23">
        <v>21</v>
      </c>
      <c r="L23">
        <v>57339273</v>
      </c>
      <c r="M23">
        <v>1050</v>
      </c>
      <c r="N23" t="s">
        <v>319</v>
      </c>
      <c r="O23">
        <v>20070219</v>
      </c>
      <c r="P23" t="s">
        <v>383</v>
      </c>
      <c r="Q23">
        <v>20080219</v>
      </c>
      <c r="R23" t="s">
        <v>273</v>
      </c>
      <c r="S23">
        <v>350</v>
      </c>
      <c r="T23">
        <v>3.54</v>
      </c>
      <c r="U23">
        <v>36.1</v>
      </c>
      <c r="V23">
        <v>101.2</v>
      </c>
      <c r="W23">
        <v>1.4</v>
      </c>
      <c r="X23">
        <v>-1.2407</v>
      </c>
      <c r="Y23">
        <v>0.4118</v>
      </c>
      <c r="Z23">
        <v>1600</v>
      </c>
      <c r="AA23">
        <v>20</v>
      </c>
      <c r="AB23">
        <v>99</v>
      </c>
      <c r="AC23">
        <v>40</v>
      </c>
      <c r="AD23">
        <v>110</v>
      </c>
      <c r="AE23">
        <v>30</v>
      </c>
      <c r="AF23">
        <v>68</v>
      </c>
      <c r="AG23">
        <v>1.35</v>
      </c>
      <c r="AH23">
        <v>7</v>
      </c>
      <c r="AI23">
        <v>101.8</v>
      </c>
      <c r="AJ23">
        <v>2608</v>
      </c>
      <c r="AK23">
        <v>13.6</v>
      </c>
      <c r="AL23">
        <v>97</v>
      </c>
      <c r="AM23">
        <v>39.9</v>
      </c>
      <c r="AN23">
        <v>110.1</v>
      </c>
      <c r="AO23">
        <v>29.6</v>
      </c>
      <c r="AP23">
        <v>67.8</v>
      </c>
      <c r="AQ23">
        <v>3.66</v>
      </c>
      <c r="AR23">
        <v>3.7</v>
      </c>
      <c r="AS23">
        <v>101.7</v>
      </c>
      <c r="AT23">
        <v>32094</v>
      </c>
      <c r="AU23">
        <v>430</v>
      </c>
      <c r="AV23">
        <v>216.1</v>
      </c>
      <c r="AW23">
        <v>3</v>
      </c>
      <c r="AX23">
        <v>684.3</v>
      </c>
      <c r="AY23">
        <v>634.6</v>
      </c>
      <c r="AZ23">
        <v>515.4</v>
      </c>
      <c r="BA23">
        <v>61.8</v>
      </c>
      <c r="BB23">
        <v>93.8</v>
      </c>
      <c r="BC23">
        <v>329.9</v>
      </c>
      <c r="BD23">
        <v>81.5</v>
      </c>
      <c r="BE23">
        <v>798</v>
      </c>
      <c r="BF23">
        <v>305.6</v>
      </c>
      <c r="BG23">
        <v>6.7</v>
      </c>
      <c r="BH23">
        <v>617</v>
      </c>
      <c r="BI23">
        <v>610.9</v>
      </c>
      <c r="BJ23">
        <v>460.6</v>
      </c>
      <c r="BK23">
        <v>88.3</v>
      </c>
      <c r="BL23">
        <v>131</v>
      </c>
      <c r="BM23">
        <v>395.4</v>
      </c>
      <c r="BN23">
        <v>59.1</v>
      </c>
      <c r="BO23">
        <v>82.2</v>
      </c>
      <c r="BP23">
        <v>132.1</v>
      </c>
      <c r="BQ23">
        <v>64.7</v>
      </c>
      <c r="BR23">
        <v>123.5</v>
      </c>
      <c r="BS23">
        <v>101.3</v>
      </c>
      <c r="BT23">
        <v>89.6</v>
      </c>
      <c r="BU23">
        <v>80.5</v>
      </c>
      <c r="BV23">
        <v>121</v>
      </c>
      <c r="BW23">
        <v>129.8</v>
      </c>
      <c r="BX23">
        <v>216.1</v>
      </c>
      <c r="BY23">
        <v>103.6</v>
      </c>
      <c r="BZ23">
        <v>101.2</v>
      </c>
      <c r="CA23" t="s">
        <v>217</v>
      </c>
      <c r="CB23" t="s">
        <v>317</v>
      </c>
      <c r="CC23">
        <v>112.13</v>
      </c>
      <c r="CD23">
        <v>103.58</v>
      </c>
      <c r="CE23">
        <v>101.2</v>
      </c>
      <c r="CF23">
        <v>1.5</v>
      </c>
      <c r="CG23">
        <v>1.9</v>
      </c>
      <c r="CH23">
        <v>2</v>
      </c>
      <c r="CI23">
        <v>0.9</v>
      </c>
      <c r="CJ23">
        <v>1.4</v>
      </c>
      <c r="CK23">
        <v>1.4</v>
      </c>
      <c r="CL23">
        <v>0.8</v>
      </c>
      <c r="CM23">
        <v>1.7</v>
      </c>
      <c r="CN23">
        <v>1.4</v>
      </c>
      <c r="CO23">
        <v>1.9</v>
      </c>
      <c r="CP23">
        <v>1.6</v>
      </c>
      <c r="CQ23">
        <v>1.4</v>
      </c>
      <c r="CR23" t="s">
        <v>218</v>
      </c>
      <c r="CS23" t="s">
        <v>218</v>
      </c>
      <c r="CT23">
        <v>1.49</v>
      </c>
      <c r="CU23">
        <v>1.49</v>
      </c>
      <c r="CV23">
        <v>1.4</v>
      </c>
      <c r="CW23">
        <v>36.3</v>
      </c>
      <c r="CX23">
        <v>18</v>
      </c>
      <c r="CY23">
        <v>26</v>
      </c>
      <c r="CZ23">
        <v>40</v>
      </c>
      <c r="DA23">
        <v>33.3</v>
      </c>
      <c r="DB23">
        <v>33</v>
      </c>
      <c r="DC23">
        <v>30.3</v>
      </c>
      <c r="DD23">
        <v>39.7</v>
      </c>
      <c r="DE23">
        <v>40.3</v>
      </c>
      <c r="DF23">
        <v>39</v>
      </c>
      <c r="DG23">
        <v>41.3</v>
      </c>
      <c r="DH23">
        <v>36.7</v>
      </c>
      <c r="DI23" t="s">
        <v>219</v>
      </c>
      <c r="DJ23">
        <v>2</v>
      </c>
      <c r="DK23">
        <v>34.5</v>
      </c>
      <c r="DL23">
        <v>36.1</v>
      </c>
      <c r="DM23">
        <v>14.62</v>
      </c>
      <c r="DN23">
        <v>16.23</v>
      </c>
      <c r="DO23">
        <v>17.12</v>
      </c>
      <c r="DP23">
        <v>17.7</v>
      </c>
      <c r="DQ23">
        <v>18.43</v>
      </c>
      <c r="DR23">
        <v>18.63</v>
      </c>
      <c r="DS23">
        <v>19.36</v>
      </c>
      <c r="DT23">
        <v>20.2</v>
      </c>
      <c r="DU23">
        <v>20.94</v>
      </c>
      <c r="DV23">
        <v>22.8</v>
      </c>
      <c r="DW23">
        <v>0.2</v>
      </c>
      <c r="DX23">
        <v>1.2</v>
      </c>
      <c r="DY23">
        <v>2</v>
      </c>
      <c r="DZ23">
        <v>2.7</v>
      </c>
      <c r="EA23">
        <v>3.3</v>
      </c>
      <c r="EB23">
        <v>3.8</v>
      </c>
      <c r="EC23">
        <v>4.1</v>
      </c>
      <c r="ED23">
        <v>4.5</v>
      </c>
      <c r="EE23">
        <v>4.9</v>
      </c>
      <c r="EF23">
        <v>5.4</v>
      </c>
      <c r="EG23">
        <v>6.8</v>
      </c>
      <c r="EH23">
        <v>6.8</v>
      </c>
      <c r="EI23">
        <v>6.1</v>
      </c>
      <c r="EJ23">
        <v>6.1</v>
      </c>
      <c r="EK23">
        <v>6.1</v>
      </c>
      <c r="EL23">
        <v>3.8</v>
      </c>
      <c r="EM23">
        <v>5</v>
      </c>
      <c r="EN23">
        <v>4.9</v>
      </c>
      <c r="EO23">
        <v>4.5</v>
      </c>
      <c r="EP23">
        <v>2.1</v>
      </c>
      <c r="EQ23">
        <v>1.8</v>
      </c>
      <c r="ER23">
        <v>2</v>
      </c>
      <c r="ES23">
        <v>1.9</v>
      </c>
      <c r="ET23">
        <v>2</v>
      </c>
      <c r="EU23">
        <v>2</v>
      </c>
      <c r="EV23">
        <v>2.2</v>
      </c>
      <c r="EW23">
        <v>2.5</v>
      </c>
      <c r="EX23">
        <v>3.3</v>
      </c>
      <c r="EY23">
        <v>3.6</v>
      </c>
      <c r="EZ23">
        <v>4</v>
      </c>
      <c r="FA23">
        <v>0</v>
      </c>
      <c r="FB23">
        <v>1</v>
      </c>
      <c r="FC23">
        <v>2</v>
      </c>
      <c r="FD23">
        <v>2</v>
      </c>
      <c r="FE23">
        <v>2</v>
      </c>
      <c r="FF23">
        <v>2</v>
      </c>
      <c r="FG23">
        <v>3</v>
      </c>
      <c r="FH23">
        <v>4</v>
      </c>
      <c r="FI23">
        <v>6</v>
      </c>
      <c r="FJ23">
        <v>7</v>
      </c>
      <c r="FK23">
        <v>1</v>
      </c>
      <c r="FL23">
        <v>31</v>
      </c>
      <c r="FM23">
        <v>45</v>
      </c>
      <c r="FN23">
        <v>56</v>
      </c>
      <c r="FO23">
        <v>57</v>
      </c>
      <c r="FP23">
        <v>90</v>
      </c>
      <c r="FQ23">
        <v>113</v>
      </c>
      <c r="FR23">
        <v>151</v>
      </c>
      <c r="FS23">
        <v>204</v>
      </c>
      <c r="FT23">
        <v>248</v>
      </c>
      <c r="FU23">
        <v>0</v>
      </c>
      <c r="FV23">
        <v>1</v>
      </c>
      <c r="FW23">
        <v>0</v>
      </c>
      <c r="FX23">
        <v>1</v>
      </c>
      <c r="FY23">
        <v>0</v>
      </c>
      <c r="FZ23">
        <v>4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2</v>
      </c>
      <c r="GG23">
        <v>4</v>
      </c>
      <c r="GH23">
        <v>2</v>
      </c>
      <c r="GI23">
        <v>2</v>
      </c>
      <c r="GJ23">
        <v>7</v>
      </c>
      <c r="GK23">
        <v>7</v>
      </c>
      <c r="GL23">
        <v>8</v>
      </c>
      <c r="GM23">
        <v>10</v>
      </c>
      <c r="GN23">
        <v>10</v>
      </c>
      <c r="GO23">
        <v>1</v>
      </c>
      <c r="GP23">
        <v>1</v>
      </c>
      <c r="GQ23">
        <v>3</v>
      </c>
      <c r="GR23">
        <v>5</v>
      </c>
      <c r="GS23">
        <v>4</v>
      </c>
      <c r="GT23">
        <v>0</v>
      </c>
      <c r="GU23">
        <v>6</v>
      </c>
      <c r="GV23">
        <v>2</v>
      </c>
      <c r="GW23">
        <v>5</v>
      </c>
      <c r="GX23">
        <v>4</v>
      </c>
      <c r="GY23" t="s">
        <v>384</v>
      </c>
      <c r="GZ23" t="s">
        <v>385</v>
      </c>
      <c r="HA23" t="s">
        <v>218</v>
      </c>
      <c r="HB23" t="s">
        <v>218</v>
      </c>
      <c r="HC23" t="s">
        <v>218</v>
      </c>
      <c r="HD23" t="s">
        <v>218</v>
      </c>
    </row>
    <row r="24" spans="1:212" ht="12.75">
      <c r="A24">
        <f t="shared" si="2"/>
        <v>65692</v>
      </c>
      <c r="B24" s="1" t="str">
        <f t="shared" si="3"/>
        <v>B2</v>
      </c>
      <c r="C24">
        <f t="shared" si="0"/>
        <v>0.78</v>
      </c>
      <c r="D24">
        <f t="shared" si="1"/>
        <v>1.4595</v>
      </c>
      <c r="G24">
        <v>65692</v>
      </c>
      <c r="H24" t="s">
        <v>240</v>
      </c>
      <c r="I24" t="s">
        <v>400</v>
      </c>
      <c r="J24">
        <v>2</v>
      </c>
      <c r="K24">
        <v>28</v>
      </c>
      <c r="L24">
        <v>46562858</v>
      </c>
      <c r="M24">
        <v>1400</v>
      </c>
      <c r="N24" t="s">
        <v>319</v>
      </c>
      <c r="O24">
        <v>20080309</v>
      </c>
      <c r="P24" t="s">
        <v>401</v>
      </c>
      <c r="Q24">
        <v>20090909</v>
      </c>
      <c r="R24" t="s">
        <v>273</v>
      </c>
      <c r="S24">
        <v>350</v>
      </c>
      <c r="T24">
        <v>3.33</v>
      </c>
      <c r="U24">
        <v>46.4</v>
      </c>
      <c r="V24">
        <v>118.8</v>
      </c>
      <c r="W24">
        <v>3</v>
      </c>
      <c r="X24">
        <v>0.78</v>
      </c>
      <c r="Y24">
        <v>1.4595</v>
      </c>
      <c r="Z24">
        <v>1600</v>
      </c>
      <c r="AA24">
        <v>20</v>
      </c>
      <c r="AB24">
        <v>99</v>
      </c>
      <c r="AC24">
        <v>39.9</v>
      </c>
      <c r="AD24">
        <v>110</v>
      </c>
      <c r="AE24">
        <v>30</v>
      </c>
      <c r="AF24">
        <v>68</v>
      </c>
      <c r="AG24">
        <v>1.86</v>
      </c>
      <c r="AH24">
        <v>7</v>
      </c>
      <c r="AI24">
        <v>101.7</v>
      </c>
      <c r="AJ24">
        <v>2602</v>
      </c>
      <c r="AK24">
        <v>16.1</v>
      </c>
      <c r="AL24">
        <v>97</v>
      </c>
      <c r="AM24">
        <v>39.8</v>
      </c>
      <c r="AN24">
        <v>110</v>
      </c>
      <c r="AO24">
        <v>28.9</v>
      </c>
      <c r="AP24">
        <v>67.8</v>
      </c>
      <c r="AQ24">
        <v>3.88</v>
      </c>
      <c r="AR24">
        <v>3.5</v>
      </c>
      <c r="AS24">
        <v>101.3</v>
      </c>
      <c r="AT24">
        <v>32094</v>
      </c>
      <c r="AU24">
        <v>421</v>
      </c>
      <c r="AV24">
        <v>206.4</v>
      </c>
      <c r="AW24">
        <v>0.6</v>
      </c>
      <c r="AX24">
        <v>695.4</v>
      </c>
      <c r="AY24">
        <v>658.5</v>
      </c>
      <c r="AZ24">
        <v>528.9</v>
      </c>
      <c r="BA24">
        <v>67.2</v>
      </c>
      <c r="BB24">
        <v>78.6</v>
      </c>
      <c r="BC24">
        <v>323.9</v>
      </c>
      <c r="BD24">
        <v>74.3</v>
      </c>
      <c r="BE24">
        <v>817</v>
      </c>
      <c r="BF24">
        <v>303.6</v>
      </c>
      <c r="BG24">
        <v>1.4</v>
      </c>
      <c r="BH24">
        <v>637.4</v>
      </c>
      <c r="BI24">
        <v>628.3</v>
      </c>
      <c r="BJ24">
        <v>464.7</v>
      </c>
      <c r="BK24">
        <v>74.6</v>
      </c>
      <c r="BL24">
        <v>115.7</v>
      </c>
      <c r="BM24">
        <v>382.1</v>
      </c>
      <c r="BN24">
        <v>59.3</v>
      </c>
      <c r="BO24">
        <v>63.6</v>
      </c>
      <c r="BP24">
        <v>102.3</v>
      </c>
      <c r="BQ24">
        <v>91.4</v>
      </c>
      <c r="BR24">
        <v>168.8</v>
      </c>
      <c r="BS24">
        <v>74.8</v>
      </c>
      <c r="BT24">
        <v>102.5</v>
      </c>
      <c r="BU24">
        <v>112.2</v>
      </c>
      <c r="BV24">
        <v>182.3</v>
      </c>
      <c r="BW24">
        <v>82.3</v>
      </c>
      <c r="BX24">
        <v>137.7</v>
      </c>
      <c r="BY24">
        <v>97.8</v>
      </c>
      <c r="BZ24">
        <v>140.1</v>
      </c>
      <c r="CA24" t="s">
        <v>217</v>
      </c>
      <c r="CB24" t="s">
        <v>217</v>
      </c>
      <c r="CC24">
        <v>112.98</v>
      </c>
      <c r="CD24">
        <v>112.98</v>
      </c>
      <c r="CE24">
        <v>118.8</v>
      </c>
      <c r="CF24">
        <v>2.1</v>
      </c>
      <c r="CG24">
        <v>2.7</v>
      </c>
      <c r="CH24">
        <v>2.1</v>
      </c>
      <c r="CI24">
        <v>2.3</v>
      </c>
      <c r="CJ24">
        <v>1.8</v>
      </c>
      <c r="CK24">
        <v>4.7</v>
      </c>
      <c r="CL24">
        <v>1.8</v>
      </c>
      <c r="CM24">
        <v>4.7</v>
      </c>
      <c r="CN24">
        <v>2.3</v>
      </c>
      <c r="CO24">
        <v>3.5</v>
      </c>
      <c r="CP24">
        <v>1.8</v>
      </c>
      <c r="CQ24">
        <v>3.1</v>
      </c>
      <c r="CR24" t="s">
        <v>218</v>
      </c>
      <c r="CS24" t="s">
        <v>218</v>
      </c>
      <c r="CT24">
        <v>2.74</v>
      </c>
      <c r="CU24">
        <v>2.74</v>
      </c>
      <c r="CV24">
        <v>3</v>
      </c>
      <c r="CW24">
        <v>37</v>
      </c>
      <c r="CX24">
        <v>51.7</v>
      </c>
      <c r="CY24">
        <v>47</v>
      </c>
      <c r="CZ24">
        <v>42</v>
      </c>
      <c r="DA24">
        <v>50.3</v>
      </c>
      <c r="DB24">
        <v>43</v>
      </c>
      <c r="DC24">
        <v>54.7</v>
      </c>
      <c r="DD24">
        <v>51</v>
      </c>
      <c r="DE24">
        <v>49.7</v>
      </c>
      <c r="DF24">
        <v>42</v>
      </c>
      <c r="DG24">
        <v>44.3</v>
      </c>
      <c r="DH24">
        <v>44.7</v>
      </c>
      <c r="DI24" t="s">
        <v>219</v>
      </c>
      <c r="DJ24" t="s">
        <v>219</v>
      </c>
      <c r="DK24">
        <v>46.4</v>
      </c>
      <c r="DL24">
        <v>46.4</v>
      </c>
      <c r="DM24">
        <v>14</v>
      </c>
      <c r="DN24">
        <v>16.79</v>
      </c>
      <c r="DO24">
        <v>17.32</v>
      </c>
      <c r="DP24">
        <v>17.81</v>
      </c>
      <c r="DQ24">
        <v>18.05</v>
      </c>
      <c r="DR24">
        <v>18.46</v>
      </c>
      <c r="DS24">
        <v>19.1</v>
      </c>
      <c r="DT24">
        <v>19.2</v>
      </c>
      <c r="DU24">
        <v>19.7</v>
      </c>
      <c r="DV24">
        <v>20.92</v>
      </c>
      <c r="DW24">
        <v>0.2</v>
      </c>
      <c r="DX24">
        <v>1.3</v>
      </c>
      <c r="DY24">
        <v>2</v>
      </c>
      <c r="DZ24">
        <v>2.7</v>
      </c>
      <c r="EA24">
        <v>3.1</v>
      </c>
      <c r="EB24">
        <v>3.3</v>
      </c>
      <c r="EC24">
        <v>3.7</v>
      </c>
      <c r="ED24">
        <v>4.2</v>
      </c>
      <c r="EE24">
        <v>4.6</v>
      </c>
      <c r="EF24">
        <v>5.1</v>
      </c>
      <c r="EG24">
        <v>7</v>
      </c>
      <c r="EH24">
        <v>6.7</v>
      </c>
      <c r="EI24">
        <v>4.5</v>
      </c>
      <c r="EJ24">
        <v>5.6</v>
      </c>
      <c r="EK24">
        <v>5.1</v>
      </c>
      <c r="EL24">
        <v>4.4</v>
      </c>
      <c r="EM24">
        <v>3.9</v>
      </c>
      <c r="EN24">
        <v>2.2</v>
      </c>
      <c r="EO24">
        <v>1.6</v>
      </c>
      <c r="EP24">
        <v>1.5</v>
      </c>
      <c r="EQ24">
        <v>1.7</v>
      </c>
      <c r="ER24">
        <v>2</v>
      </c>
      <c r="ES24">
        <v>1.9</v>
      </c>
      <c r="ET24">
        <v>1.9</v>
      </c>
      <c r="EU24">
        <v>1.9</v>
      </c>
      <c r="EV24">
        <v>2.3</v>
      </c>
      <c r="EW24">
        <v>2.1</v>
      </c>
      <c r="EX24">
        <v>2.6</v>
      </c>
      <c r="EY24">
        <v>2.6</v>
      </c>
      <c r="EZ24">
        <v>2.5</v>
      </c>
      <c r="FA24">
        <v>0</v>
      </c>
      <c r="FB24">
        <v>2</v>
      </c>
      <c r="FC24">
        <v>3</v>
      </c>
      <c r="FD24">
        <v>3</v>
      </c>
      <c r="FE24">
        <v>3</v>
      </c>
      <c r="FF24">
        <v>4</v>
      </c>
      <c r="FG24">
        <v>5</v>
      </c>
      <c r="FH24">
        <v>5</v>
      </c>
      <c r="FI24">
        <v>6</v>
      </c>
      <c r="FJ24">
        <v>7</v>
      </c>
      <c r="FK24">
        <v>2</v>
      </c>
      <c r="FL24">
        <v>27</v>
      </c>
      <c r="FM24">
        <v>40</v>
      </c>
      <c r="FN24">
        <v>43</v>
      </c>
      <c r="FO24">
        <v>49</v>
      </c>
      <c r="FP24">
        <v>79</v>
      </c>
      <c r="FQ24">
        <v>123</v>
      </c>
      <c r="FR24">
        <v>173</v>
      </c>
      <c r="FS24">
        <v>204</v>
      </c>
      <c r="FT24">
        <v>260</v>
      </c>
      <c r="FU24">
        <v>0</v>
      </c>
      <c r="FV24">
        <v>0</v>
      </c>
      <c r="FW24">
        <v>0</v>
      </c>
      <c r="FX24">
        <v>0</v>
      </c>
      <c r="FY24">
        <v>1</v>
      </c>
      <c r="FZ24">
        <v>0</v>
      </c>
      <c r="GA24">
        <v>0</v>
      </c>
      <c r="GB24">
        <v>0</v>
      </c>
      <c r="GC24">
        <v>2</v>
      </c>
      <c r="GD24">
        <v>4</v>
      </c>
      <c r="GE24">
        <v>0</v>
      </c>
      <c r="GF24">
        <v>1</v>
      </c>
      <c r="GG24">
        <v>1</v>
      </c>
      <c r="GH24">
        <v>0</v>
      </c>
      <c r="GI24">
        <v>1</v>
      </c>
      <c r="GJ24">
        <v>2</v>
      </c>
      <c r="GK24">
        <v>3</v>
      </c>
      <c r="GL24">
        <v>1</v>
      </c>
      <c r="GM24">
        <v>1</v>
      </c>
      <c r="GN24">
        <v>1</v>
      </c>
      <c r="GO24">
        <v>0</v>
      </c>
      <c r="GP24">
        <v>0</v>
      </c>
      <c r="GQ24">
        <v>1</v>
      </c>
      <c r="GR24">
        <v>1</v>
      </c>
      <c r="GS24">
        <v>0</v>
      </c>
      <c r="GT24">
        <v>2</v>
      </c>
      <c r="GU24">
        <v>2</v>
      </c>
      <c r="GV24">
        <v>3</v>
      </c>
      <c r="GW24">
        <v>3</v>
      </c>
      <c r="GX24">
        <v>4</v>
      </c>
      <c r="GY24" t="s">
        <v>402</v>
      </c>
      <c r="GZ24" t="s">
        <v>403</v>
      </c>
      <c r="HA24" t="s">
        <v>218</v>
      </c>
      <c r="HB24" t="s">
        <v>218</v>
      </c>
      <c r="HC24" t="s">
        <v>218</v>
      </c>
      <c r="HD24" t="s">
        <v>218</v>
      </c>
    </row>
    <row r="25" spans="1:212" s="37" customFormat="1" ht="12.75">
      <c r="A25" s="37">
        <f t="shared" si="2"/>
        <v>60582</v>
      </c>
      <c r="B25" s="40" t="str">
        <f t="shared" si="3"/>
        <v>F1</v>
      </c>
      <c r="C25" s="37">
        <f t="shared" si="0"/>
        <v>0.1296</v>
      </c>
      <c r="D25" s="37">
        <f t="shared" si="1"/>
        <v>1.7712</v>
      </c>
      <c r="E25" s="39"/>
      <c r="F25" s="39"/>
      <c r="G25" s="37">
        <v>60582</v>
      </c>
      <c r="H25" s="37" t="s">
        <v>351</v>
      </c>
      <c r="I25" s="37">
        <v>831</v>
      </c>
      <c r="J25" s="37">
        <v>1</v>
      </c>
      <c r="K25" s="37">
        <v>9</v>
      </c>
      <c r="L25" s="37">
        <v>57281178</v>
      </c>
      <c r="M25" s="37">
        <v>1350</v>
      </c>
      <c r="N25" s="37" t="s">
        <v>319</v>
      </c>
      <c r="O25" s="37">
        <v>20070518</v>
      </c>
      <c r="P25" s="37" t="s">
        <v>386</v>
      </c>
      <c r="Q25" s="37" t="s">
        <v>210</v>
      </c>
      <c r="R25" s="37" t="s">
        <v>273</v>
      </c>
      <c r="S25" s="37">
        <v>350</v>
      </c>
      <c r="T25" s="37">
        <v>3.06</v>
      </c>
      <c r="U25" s="37">
        <v>43.5</v>
      </c>
      <c r="V25" s="37">
        <v>122</v>
      </c>
      <c r="W25" s="37">
        <v>2</v>
      </c>
      <c r="X25" s="37">
        <v>0.1296</v>
      </c>
      <c r="Y25" s="37">
        <v>1.7712</v>
      </c>
      <c r="Z25" s="37">
        <v>1600</v>
      </c>
      <c r="AA25" s="37">
        <v>19.9</v>
      </c>
      <c r="AB25" s="37">
        <v>99</v>
      </c>
      <c r="AC25" s="37">
        <v>40</v>
      </c>
      <c r="AD25" s="37">
        <v>110</v>
      </c>
      <c r="AE25" s="37">
        <v>30</v>
      </c>
      <c r="AF25" s="37">
        <v>68</v>
      </c>
      <c r="AG25" s="37">
        <v>2.01</v>
      </c>
      <c r="AH25" s="37">
        <v>7</v>
      </c>
      <c r="AI25" s="37">
        <v>100.2</v>
      </c>
      <c r="AJ25" s="37">
        <v>2598</v>
      </c>
      <c r="AK25" s="37">
        <v>28.7</v>
      </c>
      <c r="AL25" s="37">
        <v>97.8</v>
      </c>
      <c r="AM25" s="37">
        <v>40</v>
      </c>
      <c r="AN25" s="37">
        <v>110</v>
      </c>
      <c r="AO25" s="37">
        <v>28</v>
      </c>
      <c r="AP25" s="37">
        <v>66.4</v>
      </c>
      <c r="AQ25" s="37">
        <v>2.04</v>
      </c>
      <c r="AR25" s="37">
        <v>1.9</v>
      </c>
      <c r="AS25" s="37">
        <v>100.2</v>
      </c>
      <c r="AT25" s="37">
        <v>32148</v>
      </c>
      <c r="AU25" s="37">
        <v>448</v>
      </c>
      <c r="AV25" s="37">
        <v>94</v>
      </c>
      <c r="AW25" s="37">
        <v>0.3</v>
      </c>
      <c r="AX25" s="37">
        <v>685.3</v>
      </c>
      <c r="AY25" s="37">
        <v>633</v>
      </c>
      <c r="AZ25" s="37">
        <v>508.5</v>
      </c>
      <c r="BA25" s="37">
        <v>101.9</v>
      </c>
      <c r="BB25" s="37">
        <v>80.1</v>
      </c>
      <c r="BC25" s="37">
        <v>355.4</v>
      </c>
      <c r="BD25" s="37">
        <v>72.2</v>
      </c>
      <c r="BE25" s="37">
        <v>803</v>
      </c>
      <c r="BF25" s="37">
        <v>214.5</v>
      </c>
      <c r="BG25" s="37">
        <v>1</v>
      </c>
      <c r="BH25" s="37">
        <v>583.6</v>
      </c>
      <c r="BI25" s="37">
        <v>588.9</v>
      </c>
      <c r="BJ25" s="37">
        <v>411.7</v>
      </c>
      <c r="BK25" s="37">
        <v>100.1</v>
      </c>
      <c r="BL25" s="37">
        <v>128.1</v>
      </c>
      <c r="BM25" s="37">
        <v>410.7</v>
      </c>
      <c r="BN25" s="37">
        <v>59.3</v>
      </c>
      <c r="BO25" s="37">
        <v>66</v>
      </c>
      <c r="BP25" s="37">
        <v>101</v>
      </c>
      <c r="BQ25" s="37">
        <v>96</v>
      </c>
      <c r="BR25" s="37">
        <v>167</v>
      </c>
      <c r="BS25" s="37">
        <v>60</v>
      </c>
      <c r="BT25" s="37">
        <v>110</v>
      </c>
      <c r="BU25" s="37">
        <v>72</v>
      </c>
      <c r="BV25" s="37">
        <v>249</v>
      </c>
      <c r="BW25" s="37">
        <v>79</v>
      </c>
      <c r="BX25" s="37">
        <v>95</v>
      </c>
      <c r="BY25" s="37">
        <v>50</v>
      </c>
      <c r="BZ25" s="37">
        <v>123</v>
      </c>
      <c r="CA25" s="37" t="s">
        <v>217</v>
      </c>
      <c r="CB25" s="37" t="s">
        <v>217</v>
      </c>
      <c r="CC25" s="37">
        <v>105.66</v>
      </c>
      <c r="CD25" s="37">
        <v>105.66</v>
      </c>
      <c r="CE25" s="37">
        <v>122</v>
      </c>
      <c r="CF25" s="37">
        <v>1.4</v>
      </c>
      <c r="CG25" s="37">
        <v>1.8</v>
      </c>
      <c r="CH25" s="37">
        <v>1.7</v>
      </c>
      <c r="CI25" s="37">
        <v>2.6</v>
      </c>
      <c r="CJ25" s="37">
        <v>1</v>
      </c>
      <c r="CK25" s="37">
        <v>1.1</v>
      </c>
      <c r="CL25" s="37">
        <v>1.2</v>
      </c>
      <c r="CM25" s="37">
        <v>1.7</v>
      </c>
      <c r="CN25" s="37">
        <v>0.3</v>
      </c>
      <c r="CO25" s="37">
        <v>2.6</v>
      </c>
      <c r="CP25" s="37">
        <v>0.3</v>
      </c>
      <c r="CQ25" s="37">
        <v>1.8</v>
      </c>
      <c r="CR25" s="37" t="s">
        <v>218</v>
      </c>
      <c r="CS25" s="37" t="s">
        <v>218</v>
      </c>
      <c r="CT25" s="37">
        <v>1.45</v>
      </c>
      <c r="CU25" s="37">
        <v>1.45</v>
      </c>
      <c r="CV25" s="37">
        <v>2</v>
      </c>
      <c r="CW25" s="37">
        <v>50.7</v>
      </c>
      <c r="CX25" s="37">
        <v>45.3</v>
      </c>
      <c r="CY25" s="37">
        <v>36.7</v>
      </c>
      <c r="CZ25" s="37">
        <v>41.3</v>
      </c>
      <c r="DA25" s="37">
        <v>47.7</v>
      </c>
      <c r="DB25" s="37">
        <v>37.7</v>
      </c>
      <c r="DC25" s="37">
        <v>47</v>
      </c>
      <c r="DD25" s="37">
        <v>42.7</v>
      </c>
      <c r="DE25" s="37">
        <v>38.3</v>
      </c>
      <c r="DF25" s="37">
        <v>40</v>
      </c>
      <c r="DG25" s="37">
        <v>48</v>
      </c>
      <c r="DH25" s="37">
        <v>47</v>
      </c>
      <c r="DI25" s="37" t="s">
        <v>219</v>
      </c>
      <c r="DJ25" s="37" t="s">
        <v>219</v>
      </c>
      <c r="DK25" s="37">
        <v>43.5</v>
      </c>
      <c r="DL25" s="37">
        <v>43.5</v>
      </c>
      <c r="DM25" s="37">
        <v>14.87</v>
      </c>
      <c r="DN25" s="37">
        <v>16.66</v>
      </c>
      <c r="DO25" s="37">
        <v>17.3</v>
      </c>
      <c r="DP25" s="37">
        <v>17.97</v>
      </c>
      <c r="DQ25" s="37">
        <v>18.59</v>
      </c>
      <c r="DR25" s="37">
        <v>18.76</v>
      </c>
      <c r="DS25" s="37">
        <v>19.07</v>
      </c>
      <c r="DT25" s="37">
        <v>19.48</v>
      </c>
      <c r="DU25" s="37">
        <v>19.95</v>
      </c>
      <c r="DV25" s="37">
        <v>20.58</v>
      </c>
      <c r="DW25" s="37">
        <v>0</v>
      </c>
      <c r="DX25" s="37">
        <v>1.1</v>
      </c>
      <c r="DY25" s="37">
        <v>1.9</v>
      </c>
      <c r="DZ25" s="37">
        <v>2.4</v>
      </c>
      <c r="EA25" s="37">
        <v>3.1</v>
      </c>
      <c r="EB25" s="37">
        <v>3.2</v>
      </c>
      <c r="EC25" s="37">
        <v>3.5</v>
      </c>
      <c r="ED25" s="37">
        <v>3.7</v>
      </c>
      <c r="EE25" s="37">
        <v>4.1</v>
      </c>
      <c r="EF25" s="37">
        <v>4.5</v>
      </c>
      <c r="EG25" s="37">
        <v>7.7</v>
      </c>
      <c r="EH25" s="37">
        <v>7.2</v>
      </c>
      <c r="EI25" s="37">
        <v>6.5</v>
      </c>
      <c r="EJ25" s="37">
        <v>6.5</v>
      </c>
      <c r="EK25" s="37">
        <v>6</v>
      </c>
      <c r="EL25" s="37" t="s">
        <v>250</v>
      </c>
      <c r="EM25" s="37">
        <v>5.6</v>
      </c>
      <c r="EN25" s="37">
        <v>5.1</v>
      </c>
      <c r="EO25" s="37">
        <v>4.5</v>
      </c>
      <c r="EP25" s="37">
        <v>4.1</v>
      </c>
      <c r="EQ25" s="37">
        <v>1.67</v>
      </c>
      <c r="ER25" s="37">
        <v>1.7</v>
      </c>
      <c r="ES25" s="37">
        <v>1.8</v>
      </c>
      <c r="ET25" s="37">
        <v>1.9</v>
      </c>
      <c r="EU25" s="37">
        <v>1.9</v>
      </c>
      <c r="EV25" s="37" t="s">
        <v>250</v>
      </c>
      <c r="EW25" s="37">
        <v>2.1</v>
      </c>
      <c r="EX25" s="37">
        <v>2.4</v>
      </c>
      <c r="EY25" s="37">
        <v>2.6</v>
      </c>
      <c r="EZ25" s="37">
        <v>4.3</v>
      </c>
      <c r="FA25" s="37">
        <v>0</v>
      </c>
      <c r="FB25" s="37">
        <v>2</v>
      </c>
      <c r="FC25" s="37">
        <v>2</v>
      </c>
      <c r="FD25" s="37">
        <v>3</v>
      </c>
      <c r="FE25" s="37">
        <v>3</v>
      </c>
      <c r="FF25" s="37">
        <v>3</v>
      </c>
      <c r="FG25" s="37">
        <v>4</v>
      </c>
      <c r="FH25" s="37">
        <v>4</v>
      </c>
      <c r="FI25" s="37">
        <v>5</v>
      </c>
      <c r="FJ25" s="37">
        <v>5</v>
      </c>
      <c r="FK25" s="37">
        <v>1</v>
      </c>
      <c r="FL25" s="37">
        <v>23</v>
      </c>
      <c r="FM25" s="37">
        <v>34</v>
      </c>
      <c r="FN25" s="37">
        <v>40</v>
      </c>
      <c r="FO25" s="37">
        <v>45</v>
      </c>
      <c r="FP25" s="37">
        <v>65</v>
      </c>
      <c r="FQ25" s="37">
        <v>89</v>
      </c>
      <c r="FR25" s="37">
        <v>130</v>
      </c>
      <c r="FS25" s="37">
        <v>160</v>
      </c>
      <c r="FT25" s="37">
        <v>190</v>
      </c>
      <c r="FU25" s="37">
        <v>0</v>
      </c>
      <c r="FV25" s="37">
        <v>0</v>
      </c>
      <c r="FW25" s="37">
        <v>0</v>
      </c>
      <c r="FX25" s="37">
        <v>0</v>
      </c>
      <c r="FY25" s="37">
        <v>0</v>
      </c>
      <c r="FZ25" s="37">
        <v>0</v>
      </c>
      <c r="GA25" s="37">
        <v>0</v>
      </c>
      <c r="GB25" s="37">
        <v>0</v>
      </c>
      <c r="GC25" s="37">
        <v>0</v>
      </c>
      <c r="GD25" s="37">
        <v>0</v>
      </c>
      <c r="GE25" s="37">
        <v>0</v>
      </c>
      <c r="GF25" s="37">
        <v>0</v>
      </c>
      <c r="GG25" s="37">
        <v>0</v>
      </c>
      <c r="GH25" s="37">
        <v>0</v>
      </c>
      <c r="GI25" s="37">
        <v>0</v>
      </c>
      <c r="GJ25" s="37">
        <v>0</v>
      </c>
      <c r="GK25" s="37">
        <v>0</v>
      </c>
      <c r="GL25" s="37">
        <v>0</v>
      </c>
      <c r="GM25" s="37">
        <v>0</v>
      </c>
      <c r="GN25" s="37">
        <v>0</v>
      </c>
      <c r="GO25" s="37">
        <v>0</v>
      </c>
      <c r="GP25" s="37">
        <v>0</v>
      </c>
      <c r="GQ25" s="37">
        <v>0</v>
      </c>
      <c r="GR25" s="37">
        <v>0</v>
      </c>
      <c r="GS25" s="37">
        <v>1</v>
      </c>
      <c r="GT25" s="37">
        <v>1</v>
      </c>
      <c r="GU25" s="37">
        <v>1</v>
      </c>
      <c r="GV25" s="37">
        <v>2</v>
      </c>
      <c r="GW25" s="37">
        <v>2</v>
      </c>
      <c r="GX25" s="37">
        <v>2</v>
      </c>
      <c r="GY25" s="37" t="s">
        <v>387</v>
      </c>
      <c r="GZ25" s="37">
        <v>209</v>
      </c>
      <c r="HA25" s="37" t="s">
        <v>388</v>
      </c>
      <c r="HB25" s="37" t="s">
        <v>218</v>
      </c>
      <c r="HC25" s="37" t="s">
        <v>218</v>
      </c>
      <c r="HD25" s="37" t="s">
        <v>218</v>
      </c>
    </row>
    <row r="26" spans="1:212" s="37" customFormat="1" ht="12.75">
      <c r="A26" s="37">
        <f t="shared" si="2"/>
        <v>60583</v>
      </c>
      <c r="B26" s="40" t="str">
        <f t="shared" si="3"/>
        <v>F1</v>
      </c>
      <c r="C26" s="37">
        <f t="shared" si="0"/>
        <v>-0.4259</v>
      </c>
      <c r="D26" s="37">
        <f t="shared" si="1"/>
        <v>0.1765</v>
      </c>
      <c r="E26" s="39"/>
      <c r="F26" s="39"/>
      <c r="G26" s="37">
        <v>60583</v>
      </c>
      <c r="H26" s="37" t="s">
        <v>351</v>
      </c>
      <c r="I26" s="37">
        <v>831</v>
      </c>
      <c r="J26" s="37">
        <v>1</v>
      </c>
      <c r="K26" s="37">
        <v>11</v>
      </c>
      <c r="L26" s="37">
        <v>57281178</v>
      </c>
      <c r="M26" s="37">
        <v>1700</v>
      </c>
      <c r="N26" s="37" t="s">
        <v>319</v>
      </c>
      <c r="O26" s="37">
        <v>20070727</v>
      </c>
      <c r="P26" s="37" t="s">
        <v>392</v>
      </c>
      <c r="Q26" s="37">
        <v>20080727</v>
      </c>
      <c r="R26" s="37" t="s">
        <v>273</v>
      </c>
      <c r="S26" s="37">
        <v>350</v>
      </c>
      <c r="T26" s="37">
        <v>3.61</v>
      </c>
      <c r="U26" s="37">
        <v>40.5</v>
      </c>
      <c r="V26" s="37">
        <v>97.6</v>
      </c>
      <c r="W26" s="37">
        <v>1.3</v>
      </c>
      <c r="X26" s="37">
        <v>-0.4259</v>
      </c>
      <c r="Y26" s="37">
        <v>0.1765</v>
      </c>
      <c r="Z26" s="37">
        <v>1600</v>
      </c>
      <c r="AA26" s="37">
        <v>20</v>
      </c>
      <c r="AB26" s="37">
        <v>99</v>
      </c>
      <c r="AC26" s="37">
        <v>40</v>
      </c>
      <c r="AD26" s="37">
        <v>110</v>
      </c>
      <c r="AE26" s="37">
        <v>30</v>
      </c>
      <c r="AF26" s="37">
        <v>68.1</v>
      </c>
      <c r="AG26" s="37">
        <v>2.01</v>
      </c>
      <c r="AH26" s="37">
        <v>7</v>
      </c>
      <c r="AI26" s="37">
        <v>101.9</v>
      </c>
      <c r="AJ26" s="37">
        <v>2598</v>
      </c>
      <c r="AK26" s="37">
        <v>18.8</v>
      </c>
      <c r="AL26" s="37">
        <v>97.9</v>
      </c>
      <c r="AM26" s="37">
        <v>39.9</v>
      </c>
      <c r="AN26" s="37">
        <v>110</v>
      </c>
      <c r="AO26" s="37">
        <v>27.2</v>
      </c>
      <c r="AP26" s="37">
        <v>67.4</v>
      </c>
      <c r="AQ26" s="37">
        <v>1.94</v>
      </c>
      <c r="AR26" s="37">
        <v>1.8</v>
      </c>
      <c r="AS26" s="37">
        <v>102.2</v>
      </c>
      <c r="AT26" s="37">
        <v>32208</v>
      </c>
      <c r="AU26" s="37">
        <v>450</v>
      </c>
      <c r="AV26" s="37">
        <v>95.1</v>
      </c>
      <c r="AW26" s="37">
        <v>0.3</v>
      </c>
      <c r="AX26" s="37">
        <v>687.6</v>
      </c>
      <c r="AY26" s="37">
        <v>630.2</v>
      </c>
      <c r="AZ26" s="37">
        <v>505.6</v>
      </c>
      <c r="BA26" s="37">
        <v>102.2</v>
      </c>
      <c r="BB26" s="37">
        <v>82</v>
      </c>
      <c r="BC26" s="37">
        <v>354.4</v>
      </c>
      <c r="BD26" s="37">
        <v>78</v>
      </c>
      <c r="BE26" s="37">
        <v>789</v>
      </c>
      <c r="BF26" s="37">
        <v>211</v>
      </c>
      <c r="BG26" s="37">
        <v>1</v>
      </c>
      <c r="BH26" s="37">
        <v>620.1</v>
      </c>
      <c r="BI26" s="37">
        <v>612.4</v>
      </c>
      <c r="BJ26" s="37">
        <v>440.8</v>
      </c>
      <c r="BK26" s="37">
        <v>99.1</v>
      </c>
      <c r="BL26" s="37">
        <v>128.6</v>
      </c>
      <c r="BM26" s="37">
        <v>419.2</v>
      </c>
      <c r="BN26" s="37">
        <v>59</v>
      </c>
      <c r="BO26" s="37">
        <v>70.4</v>
      </c>
      <c r="BP26" s="37">
        <v>125.4</v>
      </c>
      <c r="BQ26" s="37">
        <v>87.7</v>
      </c>
      <c r="BR26" s="37">
        <v>110.3</v>
      </c>
      <c r="BS26" s="37">
        <v>66.4</v>
      </c>
      <c r="BT26" s="37">
        <v>95.6</v>
      </c>
      <c r="BU26" s="37">
        <v>92.7</v>
      </c>
      <c r="BV26" s="37">
        <v>129.1</v>
      </c>
      <c r="BW26" s="37">
        <v>88.1</v>
      </c>
      <c r="BX26" s="37">
        <v>166.7</v>
      </c>
      <c r="BY26" s="37">
        <v>93.4</v>
      </c>
      <c r="BZ26" s="37">
        <v>106.4</v>
      </c>
      <c r="CA26" s="37" t="s">
        <v>217</v>
      </c>
      <c r="CB26" s="37" t="s">
        <v>217</v>
      </c>
      <c r="CC26" s="37">
        <v>102.68</v>
      </c>
      <c r="CD26" s="37">
        <v>102.68</v>
      </c>
      <c r="CE26" s="37">
        <v>97.6</v>
      </c>
      <c r="CF26" s="37">
        <v>1.3</v>
      </c>
      <c r="CG26" s="37">
        <v>2.1</v>
      </c>
      <c r="CH26" s="37">
        <v>1.2</v>
      </c>
      <c r="CI26" s="37">
        <v>1.1</v>
      </c>
      <c r="CJ26" s="37">
        <v>1.6</v>
      </c>
      <c r="CK26" s="37">
        <v>1.3</v>
      </c>
      <c r="CL26" s="37">
        <v>0.8</v>
      </c>
      <c r="CM26" s="37">
        <v>1.4</v>
      </c>
      <c r="CN26" s="37">
        <v>1.4</v>
      </c>
      <c r="CO26" s="37">
        <v>2.3</v>
      </c>
      <c r="CP26" s="37">
        <v>0.8</v>
      </c>
      <c r="CQ26" s="37">
        <v>2.1</v>
      </c>
      <c r="CR26" s="37" t="s">
        <v>218</v>
      </c>
      <c r="CS26" s="37" t="s">
        <v>218</v>
      </c>
      <c r="CT26" s="37">
        <v>1.45</v>
      </c>
      <c r="CU26" s="37">
        <v>1.45</v>
      </c>
      <c r="CV26" s="37">
        <v>1.3</v>
      </c>
      <c r="CW26" s="37">
        <v>43.7</v>
      </c>
      <c r="CX26" s="37">
        <v>44.3</v>
      </c>
      <c r="CY26" s="37">
        <v>45</v>
      </c>
      <c r="CZ26" s="37">
        <v>42.7</v>
      </c>
      <c r="DA26" s="37">
        <v>33.3</v>
      </c>
      <c r="DB26" s="37">
        <v>35</v>
      </c>
      <c r="DC26" s="37">
        <v>42.7</v>
      </c>
      <c r="DD26" s="37">
        <v>37.7</v>
      </c>
      <c r="DE26" s="37">
        <v>37</v>
      </c>
      <c r="DF26" s="37">
        <v>43.3</v>
      </c>
      <c r="DG26" s="37">
        <v>39.3</v>
      </c>
      <c r="DH26" s="37">
        <v>42</v>
      </c>
      <c r="DI26" s="37" t="s">
        <v>219</v>
      </c>
      <c r="DJ26" s="37" t="s">
        <v>219</v>
      </c>
      <c r="DK26" s="37">
        <v>40.5</v>
      </c>
      <c r="DL26" s="37">
        <v>40.5</v>
      </c>
      <c r="DM26" s="37">
        <v>15.09</v>
      </c>
      <c r="DN26" s="37">
        <v>16.86</v>
      </c>
      <c r="DO26" s="37">
        <v>17.79</v>
      </c>
      <c r="DP26" s="37">
        <v>18.38</v>
      </c>
      <c r="DQ26" s="37">
        <v>19.06</v>
      </c>
      <c r="DR26" s="37">
        <v>19.75</v>
      </c>
      <c r="DS26" s="37">
        <v>20.51</v>
      </c>
      <c r="DT26" s="37">
        <v>21.2</v>
      </c>
      <c r="DU26" s="37">
        <v>22.12</v>
      </c>
      <c r="DV26" s="37">
        <v>23.59</v>
      </c>
      <c r="DW26" s="37">
        <v>0</v>
      </c>
      <c r="DX26" s="37">
        <v>1.2</v>
      </c>
      <c r="DY26" s="37">
        <v>2.2</v>
      </c>
      <c r="DZ26" s="37">
        <v>2.8</v>
      </c>
      <c r="EA26" s="37">
        <v>3.3</v>
      </c>
      <c r="EB26" s="37">
        <v>3.6</v>
      </c>
      <c r="EC26" s="37">
        <v>4</v>
      </c>
      <c r="ED26" s="37">
        <v>4.6</v>
      </c>
      <c r="EE26" s="37">
        <v>5.1</v>
      </c>
      <c r="EF26" s="37">
        <v>5.7</v>
      </c>
      <c r="EG26" s="37">
        <v>7.7</v>
      </c>
      <c r="EH26" s="37">
        <v>7.2</v>
      </c>
      <c r="EI26" s="37">
        <v>6.8</v>
      </c>
      <c r="EJ26" s="37">
        <v>6.4</v>
      </c>
      <c r="EK26" s="37">
        <v>6.2</v>
      </c>
      <c r="EL26" s="37">
        <v>5.8</v>
      </c>
      <c r="EM26" s="37">
        <v>5.2</v>
      </c>
      <c r="EN26" s="37">
        <v>5.5</v>
      </c>
      <c r="EO26" s="37">
        <v>5.1</v>
      </c>
      <c r="EP26" s="37">
        <v>3.6</v>
      </c>
      <c r="EQ26" s="37">
        <v>1.87</v>
      </c>
      <c r="ER26" s="37">
        <v>2.2</v>
      </c>
      <c r="ES26" s="37">
        <v>2.4</v>
      </c>
      <c r="ET26" s="37">
        <v>3.1</v>
      </c>
      <c r="EU26" s="37">
        <v>2.7</v>
      </c>
      <c r="EV26" s="37">
        <v>3.1</v>
      </c>
      <c r="EW26" s="37">
        <v>3.5</v>
      </c>
      <c r="EX26" s="37">
        <v>4.4</v>
      </c>
      <c r="EY26" s="37">
        <v>4.1</v>
      </c>
      <c r="EZ26" s="37">
        <v>3.6</v>
      </c>
      <c r="FA26" s="37">
        <v>0</v>
      </c>
      <c r="FB26" s="37">
        <v>1</v>
      </c>
      <c r="FC26" s="37">
        <v>2</v>
      </c>
      <c r="FD26" s="37">
        <v>2</v>
      </c>
      <c r="FE26" s="37">
        <v>2</v>
      </c>
      <c r="FF26" s="37">
        <v>2</v>
      </c>
      <c r="FG26" s="37">
        <v>2</v>
      </c>
      <c r="FH26" s="37">
        <v>3</v>
      </c>
      <c r="FI26" s="37">
        <v>5</v>
      </c>
      <c r="FJ26" s="37">
        <v>6</v>
      </c>
      <c r="FK26" s="37">
        <v>1</v>
      </c>
      <c r="FL26" s="37">
        <v>25</v>
      </c>
      <c r="FM26" s="37">
        <v>35</v>
      </c>
      <c r="FN26" s="37">
        <v>38</v>
      </c>
      <c r="FO26" s="37">
        <v>40</v>
      </c>
      <c r="FP26" s="37">
        <v>59</v>
      </c>
      <c r="FQ26" s="37">
        <v>74</v>
      </c>
      <c r="FR26" s="37">
        <v>120</v>
      </c>
      <c r="FS26" s="37">
        <v>150</v>
      </c>
      <c r="FT26" s="37">
        <v>200</v>
      </c>
      <c r="FU26" s="37">
        <v>0</v>
      </c>
      <c r="FV26" s="37">
        <v>0</v>
      </c>
      <c r="FW26" s="37">
        <v>0</v>
      </c>
      <c r="FX26" s="37">
        <v>0</v>
      </c>
      <c r="FY26" s="37">
        <v>0</v>
      </c>
      <c r="FZ26" s="37">
        <v>0</v>
      </c>
      <c r="GA26" s="37">
        <v>0</v>
      </c>
      <c r="GB26" s="37">
        <v>0</v>
      </c>
      <c r="GC26" s="37">
        <v>0</v>
      </c>
      <c r="GD26" s="37">
        <v>0</v>
      </c>
      <c r="GE26" s="37" t="s">
        <v>354</v>
      </c>
      <c r="GF26" s="37" t="s">
        <v>354</v>
      </c>
      <c r="GG26" s="37" t="s">
        <v>354</v>
      </c>
      <c r="GH26" s="37" t="s">
        <v>354</v>
      </c>
      <c r="GI26" s="37" t="s">
        <v>354</v>
      </c>
      <c r="GJ26" s="37" t="s">
        <v>354</v>
      </c>
      <c r="GK26" s="37" t="s">
        <v>354</v>
      </c>
      <c r="GL26" s="37" t="s">
        <v>354</v>
      </c>
      <c r="GM26" s="37" t="s">
        <v>354</v>
      </c>
      <c r="GN26" s="37" t="s">
        <v>354</v>
      </c>
      <c r="GO26" s="37">
        <v>0</v>
      </c>
      <c r="GP26" s="37">
        <v>0</v>
      </c>
      <c r="GQ26" s="37">
        <v>1</v>
      </c>
      <c r="GR26" s="37">
        <v>1</v>
      </c>
      <c r="GS26" s="37">
        <v>1</v>
      </c>
      <c r="GT26" s="37">
        <v>1</v>
      </c>
      <c r="GU26" s="37">
        <v>2</v>
      </c>
      <c r="GV26" s="37">
        <v>2</v>
      </c>
      <c r="GW26" s="37">
        <v>3</v>
      </c>
      <c r="GX26" s="37">
        <v>3</v>
      </c>
      <c r="GY26" s="37" t="s">
        <v>393</v>
      </c>
      <c r="GZ26" s="37">
        <v>221</v>
      </c>
      <c r="HA26" s="37" t="s">
        <v>218</v>
      </c>
      <c r="HB26" s="37" t="s">
        <v>218</v>
      </c>
      <c r="HC26" s="37" t="s">
        <v>218</v>
      </c>
      <c r="HD26" s="37" t="s">
        <v>218</v>
      </c>
    </row>
    <row r="27" spans="1:212" s="37" customFormat="1" ht="12.75">
      <c r="A27" s="37">
        <f t="shared" si="2"/>
        <v>64356</v>
      </c>
      <c r="B27" s="40" t="str">
        <f t="shared" si="3"/>
        <v>F1</v>
      </c>
      <c r="C27" s="37">
        <f t="shared" si="0"/>
        <v>3.46</v>
      </c>
      <c r="D27" s="37">
        <f t="shared" si="1"/>
        <v>2.1622</v>
      </c>
      <c r="E27" s="39"/>
      <c r="F27" s="39"/>
      <c r="G27" s="37">
        <v>64356</v>
      </c>
      <c r="H27" s="37" t="s">
        <v>351</v>
      </c>
      <c r="I27" s="37" t="s">
        <v>400</v>
      </c>
      <c r="J27" s="37">
        <v>1</v>
      </c>
      <c r="K27" s="37">
        <v>16</v>
      </c>
      <c r="L27" s="37">
        <v>57281178</v>
      </c>
      <c r="M27" s="37">
        <v>3450</v>
      </c>
      <c r="N27" s="37" t="s">
        <v>352</v>
      </c>
      <c r="O27" s="37">
        <v>20081010</v>
      </c>
      <c r="P27" s="37" t="s">
        <v>417</v>
      </c>
      <c r="Q27" s="37" t="s">
        <v>210</v>
      </c>
      <c r="R27" s="37" t="s">
        <v>273</v>
      </c>
      <c r="S27" s="37">
        <v>350</v>
      </c>
      <c r="T27" s="37">
        <v>3.36</v>
      </c>
      <c r="U27" s="37">
        <v>59.8</v>
      </c>
      <c r="V27" s="37">
        <v>129.2</v>
      </c>
      <c r="W27" s="37">
        <v>3.2</v>
      </c>
      <c r="X27" s="37">
        <v>3.46</v>
      </c>
      <c r="Y27" s="37">
        <v>2.1622</v>
      </c>
      <c r="Z27" s="37">
        <v>1600</v>
      </c>
      <c r="AA27" s="37">
        <v>19.9</v>
      </c>
      <c r="AB27" s="37">
        <v>99</v>
      </c>
      <c r="AC27" s="37">
        <v>40</v>
      </c>
      <c r="AD27" s="37">
        <v>110</v>
      </c>
      <c r="AE27" s="37">
        <v>30</v>
      </c>
      <c r="AF27" s="37">
        <v>68</v>
      </c>
      <c r="AG27" s="37">
        <v>2</v>
      </c>
      <c r="AH27" s="37">
        <v>7</v>
      </c>
      <c r="AI27" s="37">
        <v>99.5</v>
      </c>
      <c r="AJ27" s="37">
        <v>2599</v>
      </c>
      <c r="AK27" s="37">
        <v>28.7</v>
      </c>
      <c r="AL27" s="37">
        <v>97.8</v>
      </c>
      <c r="AM27" s="37">
        <v>39.9</v>
      </c>
      <c r="AN27" s="37">
        <v>110</v>
      </c>
      <c r="AO27" s="37">
        <v>28.2</v>
      </c>
      <c r="AP27" s="37">
        <v>67.6</v>
      </c>
      <c r="AQ27" s="37">
        <v>1.9</v>
      </c>
      <c r="AR27" s="37">
        <v>1.6</v>
      </c>
      <c r="AS27" s="37">
        <v>100.8</v>
      </c>
      <c r="AT27" s="37">
        <v>32208</v>
      </c>
      <c r="AU27" s="37">
        <v>440</v>
      </c>
      <c r="AV27" s="37">
        <v>96.3</v>
      </c>
      <c r="AW27" s="37">
        <v>0.3</v>
      </c>
      <c r="AX27" s="37">
        <v>692.8</v>
      </c>
      <c r="AY27" s="37">
        <v>632.7</v>
      </c>
      <c r="AZ27" s="37">
        <v>512</v>
      </c>
      <c r="BA27" s="37">
        <v>101.8</v>
      </c>
      <c r="BB27" s="37">
        <v>82.9</v>
      </c>
      <c r="BC27" s="37">
        <v>358.2</v>
      </c>
      <c r="BD27" s="37">
        <v>71.9</v>
      </c>
      <c r="BE27" s="37">
        <v>771</v>
      </c>
      <c r="BF27" s="37">
        <v>208.7</v>
      </c>
      <c r="BG27" s="37">
        <v>1</v>
      </c>
      <c r="BH27" s="37">
        <v>610.2</v>
      </c>
      <c r="BI27" s="37">
        <v>602.4</v>
      </c>
      <c r="BJ27" s="37">
        <v>435</v>
      </c>
      <c r="BK27" s="37">
        <v>98.8</v>
      </c>
      <c r="BL27" s="37">
        <v>123.3</v>
      </c>
      <c r="BM27" s="37">
        <v>420.5</v>
      </c>
      <c r="BN27" s="37">
        <v>60.6</v>
      </c>
      <c r="BO27" s="37">
        <v>102.5</v>
      </c>
      <c r="BP27" s="37">
        <v>138.8</v>
      </c>
      <c r="BQ27" s="37">
        <v>130.2</v>
      </c>
      <c r="BR27" s="37">
        <v>136.6</v>
      </c>
      <c r="BS27" s="37">
        <v>90.3</v>
      </c>
      <c r="BT27" s="37">
        <v>126</v>
      </c>
      <c r="BU27" s="37">
        <v>117.5</v>
      </c>
      <c r="BV27" s="37">
        <v>154.9</v>
      </c>
      <c r="BW27" s="37">
        <v>127.9</v>
      </c>
      <c r="BX27" s="37">
        <v>145.5</v>
      </c>
      <c r="BY27" s="37">
        <v>91.9</v>
      </c>
      <c r="BZ27" s="37">
        <v>131.6</v>
      </c>
      <c r="CA27" s="37" t="s">
        <v>217</v>
      </c>
      <c r="CB27" s="37" t="s">
        <v>217</v>
      </c>
      <c r="CC27" s="37">
        <v>124.48</v>
      </c>
      <c r="CD27" s="37">
        <v>124.48</v>
      </c>
      <c r="CE27" s="37">
        <v>129.2</v>
      </c>
      <c r="CF27" s="37">
        <v>5.2</v>
      </c>
      <c r="CG27" s="37">
        <v>5.6</v>
      </c>
      <c r="CH27" s="37">
        <v>1.7</v>
      </c>
      <c r="CI27" s="37">
        <v>2.1</v>
      </c>
      <c r="CJ27" s="37">
        <v>2.1</v>
      </c>
      <c r="CK27" s="37">
        <v>2.6</v>
      </c>
      <c r="CL27" s="37">
        <v>1.6</v>
      </c>
      <c r="CM27" s="37">
        <v>3.6</v>
      </c>
      <c r="CN27" s="37">
        <v>2.3</v>
      </c>
      <c r="CO27" s="37">
        <v>2.9</v>
      </c>
      <c r="CP27" s="37">
        <v>3.1</v>
      </c>
      <c r="CQ27" s="37">
        <v>3.1</v>
      </c>
      <c r="CR27" s="37" t="s">
        <v>218</v>
      </c>
      <c r="CS27" s="37" t="s">
        <v>218</v>
      </c>
      <c r="CT27" s="37">
        <v>3</v>
      </c>
      <c r="CU27" s="37">
        <v>3</v>
      </c>
      <c r="CV27" s="37">
        <v>3.2</v>
      </c>
      <c r="CW27" s="37">
        <v>73.7</v>
      </c>
      <c r="CX27" s="37">
        <v>41.7</v>
      </c>
      <c r="CY27" s="37">
        <v>79.3</v>
      </c>
      <c r="CZ27" s="37">
        <v>38</v>
      </c>
      <c r="DA27" s="37">
        <v>61.7</v>
      </c>
      <c r="DB27" s="37">
        <v>43.3</v>
      </c>
      <c r="DC27" s="37">
        <v>79.7</v>
      </c>
      <c r="DD27" s="37">
        <v>36.7</v>
      </c>
      <c r="DE27" s="37">
        <v>81.7</v>
      </c>
      <c r="DF27" s="37">
        <v>40.7</v>
      </c>
      <c r="DG27" s="37">
        <v>78.3</v>
      </c>
      <c r="DH27" s="37">
        <v>46.7</v>
      </c>
      <c r="DI27" s="37">
        <v>3</v>
      </c>
      <c r="DJ27" s="37" t="s">
        <v>219</v>
      </c>
      <c r="DK27" s="37">
        <v>58.4</v>
      </c>
      <c r="DL27" s="37">
        <v>59.8</v>
      </c>
      <c r="DM27" s="37">
        <v>14.91</v>
      </c>
      <c r="DN27" s="37">
        <v>17.48</v>
      </c>
      <c r="DO27" s="37">
        <v>18.82</v>
      </c>
      <c r="DP27" s="37">
        <v>19.38</v>
      </c>
      <c r="DQ27" s="37">
        <v>20.24</v>
      </c>
      <c r="DR27" s="37">
        <v>20.31</v>
      </c>
      <c r="DS27" s="37">
        <v>20.83</v>
      </c>
      <c r="DT27" s="37">
        <v>21.4</v>
      </c>
      <c r="DU27" s="37">
        <v>22.06</v>
      </c>
      <c r="DV27" s="37">
        <v>22.87</v>
      </c>
      <c r="DW27" s="37">
        <v>0.1</v>
      </c>
      <c r="DX27" s="37">
        <v>1.1</v>
      </c>
      <c r="DY27" s="37">
        <v>1.9</v>
      </c>
      <c r="DZ27" s="37">
        <v>2.8</v>
      </c>
      <c r="EA27" s="37">
        <v>3.4</v>
      </c>
      <c r="EB27" s="37">
        <v>3.5</v>
      </c>
      <c r="EC27" s="37">
        <v>3.9</v>
      </c>
      <c r="ED27" s="37">
        <v>4.2</v>
      </c>
      <c r="EE27" s="37">
        <v>4.5</v>
      </c>
      <c r="EF27" s="37">
        <v>4.9</v>
      </c>
      <c r="EG27" s="37">
        <v>7.8</v>
      </c>
      <c r="EH27" s="37">
        <v>8.3</v>
      </c>
      <c r="EI27" s="37">
        <v>7.9</v>
      </c>
      <c r="EJ27" s="37">
        <v>7.6</v>
      </c>
      <c r="EK27" s="37">
        <v>7.1</v>
      </c>
      <c r="EL27" s="37">
        <v>6.7</v>
      </c>
      <c r="EM27" s="37">
        <v>6.3</v>
      </c>
      <c r="EN27" s="37">
        <v>6</v>
      </c>
      <c r="EO27" s="37">
        <v>5.8</v>
      </c>
      <c r="EP27" s="37">
        <v>5.6</v>
      </c>
      <c r="EQ27" s="37">
        <v>1.76</v>
      </c>
      <c r="ER27" s="37">
        <v>1.5</v>
      </c>
      <c r="ES27" s="37">
        <v>1.5</v>
      </c>
      <c r="ET27" s="37">
        <v>1.7</v>
      </c>
      <c r="EU27" s="37">
        <v>1.8</v>
      </c>
      <c r="EV27" s="37">
        <v>2.1</v>
      </c>
      <c r="EW27" s="37">
        <v>2.3</v>
      </c>
      <c r="EX27" s="37">
        <v>2.7</v>
      </c>
      <c r="EY27" s="37">
        <v>2.8</v>
      </c>
      <c r="EZ27" s="37">
        <v>3</v>
      </c>
      <c r="FA27" s="37">
        <v>0</v>
      </c>
      <c r="FB27" s="37">
        <v>1</v>
      </c>
      <c r="FC27" s="37">
        <v>2</v>
      </c>
      <c r="FD27" s="37">
        <v>2</v>
      </c>
      <c r="FE27" s="37">
        <v>2</v>
      </c>
      <c r="FF27" s="37">
        <v>2</v>
      </c>
      <c r="FG27" s="37">
        <v>2</v>
      </c>
      <c r="FH27" s="37">
        <v>3</v>
      </c>
      <c r="FI27" s="37">
        <v>4</v>
      </c>
      <c r="FJ27" s="37">
        <v>5</v>
      </c>
      <c r="FK27" s="37">
        <v>2</v>
      </c>
      <c r="FL27" s="37">
        <v>24</v>
      </c>
      <c r="FM27" s="37">
        <v>35</v>
      </c>
      <c r="FN27" s="37">
        <v>42</v>
      </c>
      <c r="FO27" s="37">
        <v>46</v>
      </c>
      <c r="FP27" s="37">
        <v>67</v>
      </c>
      <c r="FQ27" s="37">
        <v>84</v>
      </c>
      <c r="FR27" s="37">
        <v>120</v>
      </c>
      <c r="FS27" s="37">
        <v>160</v>
      </c>
      <c r="FT27" s="37">
        <v>190</v>
      </c>
      <c r="FU27" s="37" t="s">
        <v>354</v>
      </c>
      <c r="FV27" s="37" t="s">
        <v>354</v>
      </c>
      <c r="FW27" s="37" t="s">
        <v>354</v>
      </c>
      <c r="FX27" s="37" t="s">
        <v>354</v>
      </c>
      <c r="FY27" s="37" t="s">
        <v>354</v>
      </c>
      <c r="FZ27" s="37" t="s">
        <v>354</v>
      </c>
      <c r="GA27" s="37" t="s">
        <v>354</v>
      </c>
      <c r="GB27" s="37" t="s">
        <v>354</v>
      </c>
      <c r="GC27" s="37" t="s">
        <v>354</v>
      </c>
      <c r="GD27" s="37" t="s">
        <v>354</v>
      </c>
      <c r="GE27" s="37" t="s">
        <v>354</v>
      </c>
      <c r="GF27" s="37" t="s">
        <v>354</v>
      </c>
      <c r="GG27" s="37" t="s">
        <v>354</v>
      </c>
      <c r="GH27" s="37" t="s">
        <v>354</v>
      </c>
      <c r="GI27" s="37" t="s">
        <v>354</v>
      </c>
      <c r="GJ27" s="37" t="s">
        <v>354</v>
      </c>
      <c r="GK27" s="37" t="s">
        <v>354</v>
      </c>
      <c r="GL27" s="37" t="s">
        <v>354</v>
      </c>
      <c r="GM27" s="37" t="s">
        <v>354</v>
      </c>
      <c r="GN27" s="37" t="s">
        <v>354</v>
      </c>
      <c r="GO27" s="37">
        <v>0</v>
      </c>
      <c r="GP27" s="37">
        <v>0</v>
      </c>
      <c r="GQ27" s="37">
        <v>0</v>
      </c>
      <c r="GR27" s="37">
        <v>0</v>
      </c>
      <c r="GS27" s="37">
        <v>0</v>
      </c>
      <c r="GT27" s="37">
        <v>1</v>
      </c>
      <c r="GU27" s="37">
        <v>1</v>
      </c>
      <c r="GV27" s="37">
        <v>1</v>
      </c>
      <c r="GW27" s="37">
        <v>2</v>
      </c>
      <c r="GX27" s="37">
        <v>2</v>
      </c>
      <c r="GY27" s="37" t="s">
        <v>418</v>
      </c>
      <c r="GZ27" s="37">
        <v>296</v>
      </c>
      <c r="HA27" s="37" t="s">
        <v>413</v>
      </c>
      <c r="HB27" s="37" t="s">
        <v>419</v>
      </c>
      <c r="HC27" s="37" t="s">
        <v>218</v>
      </c>
      <c r="HD27" s="37" t="s">
        <v>218</v>
      </c>
    </row>
    <row r="28" spans="1:212" s="23" customFormat="1" ht="12.75">
      <c r="A28" s="23">
        <f t="shared" si="2"/>
        <v>55840</v>
      </c>
      <c r="B28" s="6" t="str">
        <f t="shared" si="3"/>
        <v>G1</v>
      </c>
      <c r="C28" s="23">
        <f t="shared" si="0"/>
        <v>-1.4111</v>
      </c>
      <c r="D28" s="23">
        <f t="shared" si="1"/>
        <v>-0.5153</v>
      </c>
      <c r="E28" s="39"/>
      <c r="F28" s="39"/>
      <c r="G28" s="23">
        <v>55840</v>
      </c>
      <c r="H28" s="23" t="s">
        <v>226</v>
      </c>
      <c r="I28" s="23" t="s">
        <v>207</v>
      </c>
      <c r="J28" s="23">
        <v>1</v>
      </c>
      <c r="K28" s="23">
        <v>12</v>
      </c>
      <c r="L28" s="23">
        <v>57281180</v>
      </c>
      <c r="M28" s="23">
        <v>1150</v>
      </c>
      <c r="N28" s="23" t="s">
        <v>271</v>
      </c>
      <c r="O28" s="23">
        <v>20050629</v>
      </c>
      <c r="P28" s="23" t="s">
        <v>290</v>
      </c>
      <c r="Q28" s="23" t="s">
        <v>210</v>
      </c>
      <c r="R28" s="23" t="s">
        <v>273</v>
      </c>
      <c r="S28" s="23">
        <v>350</v>
      </c>
      <c r="T28" s="23">
        <v>3.4</v>
      </c>
      <c r="U28" s="23">
        <v>27.1</v>
      </c>
      <c r="V28" s="23">
        <v>75.9</v>
      </c>
      <c r="W28" s="23">
        <v>1.7</v>
      </c>
      <c r="X28" s="23">
        <v>-1.4111</v>
      </c>
      <c r="Y28" s="23">
        <v>-0.5153</v>
      </c>
      <c r="Z28" s="23">
        <v>1600</v>
      </c>
      <c r="AA28" s="23">
        <v>20</v>
      </c>
      <c r="AB28" s="23">
        <v>99</v>
      </c>
      <c r="AC28" s="23">
        <v>40</v>
      </c>
      <c r="AD28" s="23">
        <v>110</v>
      </c>
      <c r="AE28" s="23">
        <v>30.8</v>
      </c>
      <c r="AF28" s="23">
        <v>68.3</v>
      </c>
      <c r="AG28" s="23">
        <v>1.5</v>
      </c>
      <c r="AH28" s="23">
        <v>7</v>
      </c>
      <c r="AI28" s="23" t="s">
        <v>213</v>
      </c>
      <c r="AJ28" s="23">
        <v>2605</v>
      </c>
      <c r="AK28" s="23">
        <v>16.1</v>
      </c>
      <c r="AL28" s="23">
        <v>98</v>
      </c>
      <c r="AM28" s="23">
        <v>40</v>
      </c>
      <c r="AN28" s="23">
        <v>110</v>
      </c>
      <c r="AO28" s="23">
        <v>30.2</v>
      </c>
      <c r="AP28" s="23">
        <v>68.2</v>
      </c>
      <c r="AQ28" s="23">
        <v>2.31</v>
      </c>
      <c r="AR28" s="23">
        <v>-2.8</v>
      </c>
      <c r="AS28" s="23" t="s">
        <v>213</v>
      </c>
      <c r="AT28" s="23" t="s">
        <v>214</v>
      </c>
      <c r="AU28" s="23">
        <v>426</v>
      </c>
      <c r="AV28" s="23">
        <v>101.5</v>
      </c>
      <c r="AW28" s="23">
        <v>0.5</v>
      </c>
      <c r="AX28" s="23">
        <v>679</v>
      </c>
      <c r="AY28" s="23">
        <v>646.6</v>
      </c>
      <c r="AZ28" s="23" t="s">
        <v>213</v>
      </c>
      <c r="BA28" s="23" t="s">
        <v>213</v>
      </c>
      <c r="BB28" s="23" t="s">
        <v>215</v>
      </c>
      <c r="BC28" s="23" t="s">
        <v>213</v>
      </c>
      <c r="BD28" s="23" t="s">
        <v>216</v>
      </c>
      <c r="BE28" s="23">
        <v>774</v>
      </c>
      <c r="BF28" s="23">
        <v>206.7</v>
      </c>
      <c r="BG28" s="23">
        <v>1.1</v>
      </c>
      <c r="BH28" s="23">
        <v>414.2</v>
      </c>
      <c r="BI28" s="23">
        <v>629</v>
      </c>
      <c r="BJ28" s="23" t="s">
        <v>213</v>
      </c>
      <c r="BK28" s="23" t="s">
        <v>213</v>
      </c>
      <c r="BL28" s="23" t="s">
        <v>215</v>
      </c>
      <c r="BM28" s="23" t="s">
        <v>213</v>
      </c>
      <c r="BN28" s="23" t="s">
        <v>216</v>
      </c>
      <c r="BO28" s="23">
        <v>72.7</v>
      </c>
      <c r="BP28" s="23">
        <v>50.6</v>
      </c>
      <c r="BQ28" s="23">
        <v>30.9</v>
      </c>
      <c r="BR28" s="23">
        <v>95.4</v>
      </c>
      <c r="BS28" s="23">
        <v>134.1</v>
      </c>
      <c r="BT28" s="23">
        <v>51</v>
      </c>
      <c r="BU28" s="23">
        <v>67.7</v>
      </c>
      <c r="BV28" s="23">
        <v>44.8</v>
      </c>
      <c r="BW28" s="23">
        <v>42.8</v>
      </c>
      <c r="BX28" s="23">
        <v>153.7</v>
      </c>
      <c r="BY28" s="23">
        <v>63.1</v>
      </c>
      <c r="BZ28" s="23">
        <v>66.2</v>
      </c>
      <c r="CA28" s="23" t="s">
        <v>217</v>
      </c>
      <c r="CB28" s="23" t="s">
        <v>217</v>
      </c>
      <c r="CC28" s="23">
        <v>72.75</v>
      </c>
      <c r="CD28" s="23">
        <v>72.75</v>
      </c>
      <c r="CE28" s="23">
        <v>75.9</v>
      </c>
      <c r="CF28" s="23">
        <v>1.2</v>
      </c>
      <c r="CG28" s="23">
        <v>3.5</v>
      </c>
      <c r="CH28" s="23">
        <v>2.6</v>
      </c>
      <c r="CI28" s="23">
        <v>1.3</v>
      </c>
      <c r="CJ28" s="23">
        <v>2.2</v>
      </c>
      <c r="CK28" s="23">
        <v>1.6</v>
      </c>
      <c r="CL28" s="23">
        <v>3.5</v>
      </c>
      <c r="CM28" s="23">
        <v>1.3</v>
      </c>
      <c r="CN28" s="23">
        <v>1</v>
      </c>
      <c r="CO28" s="23">
        <v>0.9</v>
      </c>
      <c r="CP28" s="23">
        <v>1.6</v>
      </c>
      <c r="CQ28" s="23">
        <v>1.3</v>
      </c>
      <c r="CR28" s="23" t="s">
        <v>218</v>
      </c>
      <c r="CS28" s="23" t="s">
        <v>291</v>
      </c>
      <c r="CT28" s="23">
        <v>1.83</v>
      </c>
      <c r="CU28" s="23">
        <v>1.65</v>
      </c>
      <c r="CV28" s="23">
        <v>1.7</v>
      </c>
      <c r="CW28" s="23" t="s">
        <v>213</v>
      </c>
      <c r="CX28" s="23" t="s">
        <v>213</v>
      </c>
      <c r="CY28" s="23" t="s">
        <v>213</v>
      </c>
      <c r="CZ28" s="23" t="s">
        <v>213</v>
      </c>
      <c r="DA28" s="23" t="s">
        <v>213</v>
      </c>
      <c r="DB28" s="23" t="s">
        <v>213</v>
      </c>
      <c r="DC28" s="23" t="s">
        <v>213</v>
      </c>
      <c r="DD28" s="23" t="s">
        <v>213</v>
      </c>
      <c r="DE28" s="23" t="s">
        <v>213</v>
      </c>
      <c r="DF28" s="23" t="s">
        <v>213</v>
      </c>
      <c r="DG28" s="23" t="s">
        <v>213</v>
      </c>
      <c r="DH28" s="23" t="s">
        <v>213</v>
      </c>
      <c r="DI28" s="23" t="s">
        <v>219</v>
      </c>
      <c r="DJ28" s="23" t="s">
        <v>219</v>
      </c>
      <c r="DK28" s="23" t="s">
        <v>213</v>
      </c>
      <c r="DL28" s="23">
        <v>27.1</v>
      </c>
      <c r="DM28" s="23">
        <v>16.25</v>
      </c>
      <c r="DN28" s="23">
        <v>16.97</v>
      </c>
      <c r="DO28" s="23">
        <v>17.64</v>
      </c>
      <c r="DP28" s="23">
        <v>18.6</v>
      </c>
      <c r="DQ28" s="23">
        <v>19.52</v>
      </c>
      <c r="DR28" s="23">
        <v>19.57</v>
      </c>
      <c r="DS28" s="23">
        <v>20.15</v>
      </c>
      <c r="DT28" s="23">
        <v>21.04</v>
      </c>
      <c r="DU28" s="23">
        <v>22.1</v>
      </c>
      <c r="DV28" s="23">
        <v>22.26</v>
      </c>
      <c r="DW28" s="23">
        <v>0.1</v>
      </c>
      <c r="DX28" s="23">
        <v>1.1</v>
      </c>
      <c r="DY28" s="23">
        <v>1.9</v>
      </c>
      <c r="DZ28" s="23">
        <v>2.5</v>
      </c>
      <c r="EA28" s="23">
        <v>3.2</v>
      </c>
      <c r="EB28" s="23">
        <v>3.6</v>
      </c>
      <c r="EC28" s="23">
        <v>4</v>
      </c>
      <c r="ED28" s="23">
        <v>4.4</v>
      </c>
      <c r="EE28" s="23">
        <v>4.7</v>
      </c>
      <c r="EF28" s="23">
        <v>5.2</v>
      </c>
      <c r="EG28" s="23">
        <v>11.1</v>
      </c>
      <c r="EH28" s="23">
        <v>10.6</v>
      </c>
      <c r="EI28" s="23">
        <v>10.1</v>
      </c>
      <c r="EJ28" s="23">
        <v>9.5</v>
      </c>
      <c r="EK28" s="23">
        <v>9</v>
      </c>
      <c r="EL28" s="23">
        <v>8.2</v>
      </c>
      <c r="EM28" s="23">
        <v>7.5</v>
      </c>
      <c r="EN28" s="23">
        <v>6.9</v>
      </c>
      <c r="EO28" s="23">
        <v>6.3</v>
      </c>
      <c r="EP28" s="23">
        <v>5.4</v>
      </c>
      <c r="EQ28" s="23">
        <v>1.94</v>
      </c>
      <c r="ER28" s="23">
        <v>2.35</v>
      </c>
      <c r="ES28" s="23">
        <v>2.32</v>
      </c>
      <c r="ET28" s="23">
        <v>2.48</v>
      </c>
      <c r="EU28" s="23">
        <v>2.63</v>
      </c>
      <c r="EV28" s="23">
        <v>2.94</v>
      </c>
      <c r="EW28" s="23">
        <v>2.98</v>
      </c>
      <c r="EX28" s="23">
        <v>3.09</v>
      </c>
      <c r="EY28" s="23">
        <v>3.2</v>
      </c>
      <c r="EZ28" s="23">
        <v>3.35</v>
      </c>
      <c r="FA28" s="23">
        <v>0</v>
      </c>
      <c r="FB28" s="23">
        <v>2</v>
      </c>
      <c r="FC28" s="23">
        <v>3</v>
      </c>
      <c r="FD28" s="23">
        <v>3</v>
      </c>
      <c r="FE28" s="23">
        <v>3</v>
      </c>
      <c r="FF28" s="23">
        <v>3</v>
      </c>
      <c r="FG28" s="23">
        <v>4</v>
      </c>
      <c r="FH28" s="23">
        <v>4</v>
      </c>
      <c r="FI28" s="23">
        <v>5</v>
      </c>
      <c r="FJ28" s="23">
        <v>5</v>
      </c>
      <c r="FK28" s="23">
        <v>1</v>
      </c>
      <c r="FL28" s="23">
        <v>26</v>
      </c>
      <c r="FM28" s="23">
        <v>43</v>
      </c>
      <c r="FN28" s="23">
        <v>49</v>
      </c>
      <c r="FO28" s="23">
        <v>56</v>
      </c>
      <c r="FP28" s="23">
        <v>88</v>
      </c>
      <c r="FQ28" s="23">
        <v>113</v>
      </c>
      <c r="FR28" s="23">
        <v>139</v>
      </c>
      <c r="FS28" s="23">
        <v>169</v>
      </c>
      <c r="FT28" s="23">
        <v>217</v>
      </c>
      <c r="FU28" s="23">
        <v>0</v>
      </c>
      <c r="FV28" s="23">
        <v>0</v>
      </c>
      <c r="FW28" s="23">
        <v>0</v>
      </c>
      <c r="FX28" s="23">
        <v>0</v>
      </c>
      <c r="FY28" s="23">
        <v>0</v>
      </c>
      <c r="FZ28" s="23">
        <v>2</v>
      </c>
      <c r="GA28" s="23">
        <v>1</v>
      </c>
      <c r="GB28" s="23">
        <v>1</v>
      </c>
      <c r="GC28" s="23">
        <v>0</v>
      </c>
      <c r="GD28" s="23">
        <v>0</v>
      </c>
      <c r="GE28" s="23">
        <v>1</v>
      </c>
      <c r="GF28" s="23">
        <v>1</v>
      </c>
      <c r="GG28" s="23">
        <v>1</v>
      </c>
      <c r="GH28" s="23">
        <v>1</v>
      </c>
      <c r="GI28" s="23">
        <v>1</v>
      </c>
      <c r="GJ28" s="23">
        <v>1</v>
      </c>
      <c r="GK28" s="23">
        <v>2</v>
      </c>
      <c r="GL28" s="23">
        <v>2</v>
      </c>
      <c r="GM28" s="23">
        <v>2</v>
      </c>
      <c r="GN28" s="23">
        <v>2</v>
      </c>
      <c r="GO28" s="23">
        <v>0</v>
      </c>
      <c r="GP28" s="23">
        <v>0</v>
      </c>
      <c r="GQ28" s="23">
        <v>2</v>
      </c>
      <c r="GR28" s="23">
        <v>2</v>
      </c>
      <c r="GS28" s="23">
        <v>2</v>
      </c>
      <c r="GT28" s="23">
        <v>3</v>
      </c>
      <c r="GU28" s="23">
        <v>4</v>
      </c>
      <c r="GV28" s="23">
        <v>5</v>
      </c>
      <c r="GW28" s="23">
        <v>6</v>
      </c>
      <c r="GX28" s="23">
        <v>7</v>
      </c>
      <c r="GY28" s="23" t="s">
        <v>292</v>
      </c>
      <c r="GZ28" s="23" t="s">
        <v>293</v>
      </c>
      <c r="HA28" s="23" t="s">
        <v>276</v>
      </c>
      <c r="HB28" s="23" t="s">
        <v>225</v>
      </c>
      <c r="HC28" s="23" t="s">
        <v>277</v>
      </c>
      <c r="HD28" s="23" t="s">
        <v>218</v>
      </c>
    </row>
    <row r="29" spans="1:212" s="23" customFormat="1" ht="12.75">
      <c r="A29" s="23">
        <f t="shared" si="2"/>
        <v>55842</v>
      </c>
      <c r="B29" s="6" t="str">
        <f t="shared" si="3"/>
        <v>G1</v>
      </c>
      <c r="C29" s="23">
        <f t="shared" si="0"/>
        <v>-2.2222</v>
      </c>
      <c r="D29" s="23">
        <f t="shared" si="1"/>
        <v>-0.9935</v>
      </c>
      <c r="E29" s="39"/>
      <c r="F29" s="39"/>
      <c r="G29" s="23">
        <v>55842</v>
      </c>
      <c r="H29" s="23" t="s">
        <v>226</v>
      </c>
      <c r="I29" s="23" t="s">
        <v>270</v>
      </c>
      <c r="J29" s="23">
        <v>1</v>
      </c>
      <c r="K29" s="23">
        <v>13</v>
      </c>
      <c r="L29" s="23">
        <v>57281180</v>
      </c>
      <c r="M29" s="23">
        <v>1500</v>
      </c>
      <c r="N29" s="23" t="s">
        <v>302</v>
      </c>
      <c r="O29" s="23">
        <v>20050717</v>
      </c>
      <c r="P29" s="23" t="s">
        <v>303</v>
      </c>
      <c r="Q29" s="23" t="s">
        <v>210</v>
      </c>
      <c r="R29" s="23" t="s">
        <v>273</v>
      </c>
      <c r="S29" s="23">
        <v>350</v>
      </c>
      <c r="T29" s="23">
        <v>3.28</v>
      </c>
      <c r="U29" s="23">
        <v>30.8</v>
      </c>
      <c r="V29" s="23">
        <v>79.7</v>
      </c>
      <c r="W29" s="23">
        <v>2.2</v>
      </c>
      <c r="X29" s="23">
        <v>-2.2222</v>
      </c>
      <c r="Y29" s="23">
        <v>-0.9935</v>
      </c>
      <c r="Z29" s="23">
        <v>1600</v>
      </c>
      <c r="AA29" s="23">
        <v>20</v>
      </c>
      <c r="AB29" s="23">
        <v>99</v>
      </c>
      <c r="AC29" s="23">
        <v>40</v>
      </c>
      <c r="AD29" s="23">
        <v>110</v>
      </c>
      <c r="AE29" s="23">
        <v>28.9</v>
      </c>
      <c r="AF29" s="23">
        <v>68.3</v>
      </c>
      <c r="AG29" s="23">
        <v>1.5</v>
      </c>
      <c r="AH29" s="23">
        <v>7</v>
      </c>
      <c r="AI29" s="23" t="s">
        <v>213</v>
      </c>
      <c r="AJ29" s="23">
        <v>2588</v>
      </c>
      <c r="AK29" s="23">
        <v>18</v>
      </c>
      <c r="AL29" s="23">
        <v>97.9</v>
      </c>
      <c r="AM29" s="23">
        <v>40</v>
      </c>
      <c r="AN29" s="23">
        <v>110.1</v>
      </c>
      <c r="AO29" s="23">
        <v>30.1</v>
      </c>
      <c r="AP29" s="23">
        <v>68.1</v>
      </c>
      <c r="AQ29" s="23">
        <v>2.37</v>
      </c>
      <c r="AR29" s="23">
        <v>-2.9</v>
      </c>
      <c r="AS29" s="23" t="s">
        <v>213</v>
      </c>
      <c r="AT29" s="23" t="s">
        <v>214</v>
      </c>
      <c r="AU29" s="23">
        <v>439</v>
      </c>
      <c r="AV29" s="23">
        <v>96</v>
      </c>
      <c r="AW29" s="23">
        <v>0.4</v>
      </c>
      <c r="AX29" s="23">
        <v>682.6</v>
      </c>
      <c r="AY29" s="23">
        <v>644.7</v>
      </c>
      <c r="AZ29" s="23" t="s">
        <v>213</v>
      </c>
      <c r="BA29" s="23" t="s">
        <v>213</v>
      </c>
      <c r="BB29" s="23" t="s">
        <v>215</v>
      </c>
      <c r="BC29" s="23" t="s">
        <v>213</v>
      </c>
      <c r="BD29" s="23" t="s">
        <v>216</v>
      </c>
      <c r="BE29" s="23">
        <v>778</v>
      </c>
      <c r="BF29" s="23">
        <v>211.1</v>
      </c>
      <c r="BG29" s="23">
        <v>1.2</v>
      </c>
      <c r="BH29" s="23">
        <v>269.4</v>
      </c>
      <c r="BI29" s="23">
        <v>29.2</v>
      </c>
      <c r="BJ29" s="23" t="s">
        <v>213</v>
      </c>
      <c r="BK29" s="23" t="s">
        <v>213</v>
      </c>
      <c r="BL29" s="23" t="s">
        <v>215</v>
      </c>
      <c r="BM29" s="23" t="s">
        <v>213</v>
      </c>
      <c r="BN29" s="23" t="s">
        <v>216</v>
      </c>
      <c r="BO29" s="23">
        <v>47.9</v>
      </c>
      <c r="BP29" s="23">
        <v>56.2</v>
      </c>
      <c r="BQ29" s="23">
        <v>60.9</v>
      </c>
      <c r="BR29" s="23">
        <v>82.9</v>
      </c>
      <c r="BS29" s="23">
        <v>25.2</v>
      </c>
      <c r="BT29" s="23">
        <v>120.1</v>
      </c>
      <c r="BU29" s="23">
        <v>48.2</v>
      </c>
      <c r="BV29" s="23">
        <v>133.9</v>
      </c>
      <c r="BW29" s="23">
        <v>55.9</v>
      </c>
      <c r="BX29" s="23">
        <v>64.9</v>
      </c>
      <c r="BY29" s="23">
        <v>46</v>
      </c>
      <c r="BZ29" s="23">
        <v>120.4</v>
      </c>
      <c r="CA29" s="23" t="s">
        <v>217</v>
      </c>
      <c r="CB29" s="23" t="s">
        <v>217</v>
      </c>
      <c r="CC29" s="23">
        <v>71.88</v>
      </c>
      <c r="CD29" s="23">
        <v>71.88</v>
      </c>
      <c r="CE29" s="23">
        <v>79.7</v>
      </c>
      <c r="CF29" s="23">
        <v>2</v>
      </c>
      <c r="CG29" s="23">
        <v>2</v>
      </c>
      <c r="CH29" s="23">
        <v>1.3</v>
      </c>
      <c r="CI29" s="23">
        <v>2.1</v>
      </c>
      <c r="CJ29" s="23">
        <v>1.7</v>
      </c>
      <c r="CK29" s="23">
        <v>2.9</v>
      </c>
      <c r="CL29" s="23">
        <v>1.6</v>
      </c>
      <c r="CM29" s="23">
        <v>2</v>
      </c>
      <c r="CN29" s="23">
        <v>1.4</v>
      </c>
      <c r="CO29" s="23">
        <v>2.5</v>
      </c>
      <c r="CP29" s="23">
        <v>1.7</v>
      </c>
      <c r="CQ29" s="23">
        <v>1.8</v>
      </c>
      <c r="CR29" s="23" t="s">
        <v>218</v>
      </c>
      <c r="CS29" s="23" t="s">
        <v>218</v>
      </c>
      <c r="CT29" s="23">
        <v>1.92</v>
      </c>
      <c r="CU29" s="23">
        <v>1.92</v>
      </c>
      <c r="CV29" s="23">
        <v>2.2</v>
      </c>
      <c r="CW29" s="23" t="s">
        <v>213</v>
      </c>
      <c r="CX29" s="23" t="s">
        <v>213</v>
      </c>
      <c r="CY29" s="23" t="s">
        <v>213</v>
      </c>
      <c r="CZ29" s="23" t="s">
        <v>213</v>
      </c>
      <c r="DA29" s="23" t="s">
        <v>213</v>
      </c>
      <c r="DB29" s="23" t="s">
        <v>213</v>
      </c>
      <c r="DC29" s="23" t="s">
        <v>213</v>
      </c>
      <c r="DD29" s="23" t="s">
        <v>213</v>
      </c>
      <c r="DE29" s="23" t="s">
        <v>213</v>
      </c>
      <c r="DF29" s="23" t="s">
        <v>213</v>
      </c>
      <c r="DG29" s="23" t="s">
        <v>213</v>
      </c>
      <c r="DH29" s="23" t="s">
        <v>213</v>
      </c>
      <c r="DI29" s="23" t="s">
        <v>219</v>
      </c>
      <c r="DJ29" s="23" t="s">
        <v>219</v>
      </c>
      <c r="DK29" s="23" t="s">
        <v>213</v>
      </c>
      <c r="DL29" s="23">
        <v>30.8</v>
      </c>
      <c r="DM29" s="23">
        <v>14.87</v>
      </c>
      <c r="DN29" s="23">
        <v>16.1</v>
      </c>
      <c r="DO29" s="23">
        <v>16.48</v>
      </c>
      <c r="DP29" s="23">
        <v>17.12</v>
      </c>
      <c r="DQ29" s="23">
        <v>17.62</v>
      </c>
      <c r="DR29" s="23">
        <v>17.84</v>
      </c>
      <c r="DS29" s="23">
        <v>18.45</v>
      </c>
      <c r="DT29" s="23">
        <v>18.78</v>
      </c>
      <c r="DU29" s="23">
        <v>19.43</v>
      </c>
      <c r="DV29" s="23">
        <v>20.1</v>
      </c>
      <c r="DW29" s="23">
        <v>0.2</v>
      </c>
      <c r="DX29" s="23">
        <v>1</v>
      </c>
      <c r="DY29" s="23">
        <v>1.6</v>
      </c>
      <c r="DZ29" s="23">
        <v>2.4</v>
      </c>
      <c r="EA29" s="23">
        <v>3</v>
      </c>
      <c r="EB29" s="23">
        <v>3.3</v>
      </c>
      <c r="EC29" s="23">
        <v>3.8</v>
      </c>
      <c r="ED29" s="23">
        <v>4.3</v>
      </c>
      <c r="EE29" s="23">
        <v>4.8</v>
      </c>
      <c r="EF29" s="23">
        <v>5.3</v>
      </c>
      <c r="EG29" s="23">
        <v>7.9</v>
      </c>
      <c r="EH29" s="23">
        <v>7.1</v>
      </c>
      <c r="EI29" s="23">
        <v>6.5</v>
      </c>
      <c r="EJ29" s="23">
        <v>5.9</v>
      </c>
      <c r="EK29" s="23">
        <v>5.4</v>
      </c>
      <c r="EL29" s="23">
        <v>4.7</v>
      </c>
      <c r="EM29" s="23">
        <v>4</v>
      </c>
      <c r="EN29" s="23">
        <v>3.2</v>
      </c>
      <c r="EO29" s="23">
        <v>2.6</v>
      </c>
      <c r="EP29" s="23">
        <v>2.5</v>
      </c>
      <c r="EQ29" s="23">
        <v>1.17</v>
      </c>
      <c r="ER29" s="23">
        <v>1.2</v>
      </c>
      <c r="ES29" s="23">
        <v>1.45</v>
      </c>
      <c r="ET29" s="23">
        <v>1.6</v>
      </c>
      <c r="EU29" s="23">
        <v>1.64</v>
      </c>
      <c r="EV29" s="23">
        <v>1.72</v>
      </c>
      <c r="EW29" s="23">
        <v>1.72</v>
      </c>
      <c r="EX29" s="23">
        <v>1.96</v>
      </c>
      <c r="EY29" s="23">
        <v>1.98</v>
      </c>
      <c r="EZ29" s="23">
        <v>2.2</v>
      </c>
      <c r="FA29" s="23">
        <v>0</v>
      </c>
      <c r="FB29" s="23">
        <v>2</v>
      </c>
      <c r="FC29" s="23">
        <v>2</v>
      </c>
      <c r="FD29" s="23">
        <v>3</v>
      </c>
      <c r="FE29" s="23">
        <v>3</v>
      </c>
      <c r="FF29" s="23">
        <v>3</v>
      </c>
      <c r="FG29" s="23">
        <v>4</v>
      </c>
      <c r="FH29" s="23">
        <v>5</v>
      </c>
      <c r="FI29" s="23">
        <v>6</v>
      </c>
      <c r="FJ29" s="23">
        <v>7</v>
      </c>
      <c r="FK29" s="23">
        <v>1</v>
      </c>
      <c r="FL29" s="23">
        <v>25</v>
      </c>
      <c r="FM29" s="23">
        <v>33</v>
      </c>
      <c r="FN29" s="23">
        <v>38</v>
      </c>
      <c r="FO29" s="23">
        <v>41</v>
      </c>
      <c r="FP29" s="23">
        <v>64</v>
      </c>
      <c r="FQ29" s="23">
        <v>90</v>
      </c>
      <c r="FR29" s="23">
        <v>140</v>
      </c>
      <c r="FS29" s="23">
        <v>177</v>
      </c>
      <c r="FT29" s="23">
        <v>212</v>
      </c>
      <c r="FU29" s="23">
        <v>0</v>
      </c>
      <c r="FV29" s="23">
        <v>0</v>
      </c>
      <c r="FW29" s="23">
        <v>0</v>
      </c>
      <c r="FX29" s="23">
        <v>0</v>
      </c>
      <c r="FY29" s="23">
        <v>0</v>
      </c>
      <c r="FZ29" s="23">
        <v>0</v>
      </c>
      <c r="GA29" s="23">
        <v>1</v>
      </c>
      <c r="GB29" s="23">
        <v>0</v>
      </c>
      <c r="GC29" s="23">
        <v>1</v>
      </c>
      <c r="GD29" s="23">
        <v>1</v>
      </c>
      <c r="GE29" s="23">
        <v>1</v>
      </c>
      <c r="GF29" s="23">
        <v>1</v>
      </c>
      <c r="GG29" s="23">
        <v>1</v>
      </c>
      <c r="GH29" s="23">
        <v>1</v>
      </c>
      <c r="GI29" s="23">
        <v>1</v>
      </c>
      <c r="GJ29" s="23">
        <v>1</v>
      </c>
      <c r="GK29" s="23">
        <v>1</v>
      </c>
      <c r="GL29" s="23">
        <v>1</v>
      </c>
      <c r="GM29" s="23">
        <v>1</v>
      </c>
      <c r="GN29" s="23">
        <v>1</v>
      </c>
      <c r="GO29" s="23">
        <v>0</v>
      </c>
      <c r="GP29" s="23">
        <v>0</v>
      </c>
      <c r="GQ29" s="23">
        <v>1</v>
      </c>
      <c r="GR29" s="23">
        <v>1</v>
      </c>
      <c r="GS29" s="23">
        <v>1</v>
      </c>
      <c r="GT29" s="23">
        <v>1</v>
      </c>
      <c r="GU29" s="23">
        <v>2</v>
      </c>
      <c r="GV29" s="23">
        <v>2</v>
      </c>
      <c r="GW29" s="23">
        <v>3</v>
      </c>
      <c r="GX29" s="23">
        <v>3</v>
      </c>
      <c r="GY29" s="23" t="s">
        <v>304</v>
      </c>
      <c r="GZ29" s="23" t="s">
        <v>305</v>
      </c>
      <c r="HA29" s="23" t="s">
        <v>306</v>
      </c>
      <c r="HB29" s="23" t="s">
        <v>225</v>
      </c>
      <c r="HC29" s="23" t="s">
        <v>277</v>
      </c>
      <c r="HD29" s="23" t="s">
        <v>218</v>
      </c>
    </row>
    <row r="30" spans="1:212" s="23" customFormat="1" ht="12.75">
      <c r="A30" s="23">
        <f t="shared" si="2"/>
        <v>55845</v>
      </c>
      <c r="B30" s="6" t="str">
        <f t="shared" si="3"/>
        <v>G1</v>
      </c>
      <c r="C30" s="23">
        <f t="shared" si="0"/>
        <v>-0.2609</v>
      </c>
      <c r="D30" s="23">
        <f t="shared" si="1"/>
        <v>0.125</v>
      </c>
      <c r="E30" s="39"/>
      <c r="F30" s="39"/>
      <c r="G30" s="23">
        <v>55845</v>
      </c>
      <c r="H30" s="23" t="s">
        <v>226</v>
      </c>
      <c r="I30" s="23" t="s">
        <v>264</v>
      </c>
      <c r="J30" s="23">
        <v>1</v>
      </c>
      <c r="K30" s="23">
        <v>14</v>
      </c>
      <c r="L30" s="23">
        <v>57281180</v>
      </c>
      <c r="M30" s="23">
        <v>1850</v>
      </c>
      <c r="N30" s="23" t="s">
        <v>271</v>
      </c>
      <c r="O30" s="23">
        <v>20050805</v>
      </c>
      <c r="P30" s="23" t="s">
        <v>316</v>
      </c>
      <c r="Q30" s="23">
        <v>20061123</v>
      </c>
      <c r="R30" s="23" t="s">
        <v>273</v>
      </c>
      <c r="S30" s="23">
        <v>350</v>
      </c>
      <c r="T30" s="23">
        <v>3.4</v>
      </c>
      <c r="U30" s="23">
        <v>33.4</v>
      </c>
      <c r="V30" s="23">
        <v>55.4</v>
      </c>
      <c r="W30" s="23">
        <v>2</v>
      </c>
      <c r="X30" s="23">
        <v>-0.2609</v>
      </c>
      <c r="Y30" s="23">
        <v>0.125</v>
      </c>
      <c r="Z30" s="23">
        <v>1600</v>
      </c>
      <c r="AA30" s="23">
        <v>20</v>
      </c>
      <c r="AB30" s="23">
        <v>99</v>
      </c>
      <c r="AC30" s="23">
        <v>40</v>
      </c>
      <c r="AD30" s="23">
        <v>110</v>
      </c>
      <c r="AE30" s="23">
        <v>29.2</v>
      </c>
      <c r="AF30" s="23">
        <v>68.3</v>
      </c>
      <c r="AG30" s="23">
        <v>1.49</v>
      </c>
      <c r="AH30" s="23">
        <v>7</v>
      </c>
      <c r="AI30" s="23">
        <v>106.6</v>
      </c>
      <c r="AJ30" s="23">
        <v>2592</v>
      </c>
      <c r="AK30" s="23">
        <v>17.6</v>
      </c>
      <c r="AL30" s="23">
        <v>97.9</v>
      </c>
      <c r="AM30" s="23">
        <v>39.9</v>
      </c>
      <c r="AN30" s="23">
        <v>110</v>
      </c>
      <c r="AO30" s="23">
        <v>28.9</v>
      </c>
      <c r="AP30" s="23">
        <v>68.3</v>
      </c>
      <c r="AQ30" s="23">
        <v>2.39</v>
      </c>
      <c r="AR30" s="23">
        <v>-3</v>
      </c>
      <c r="AS30" s="23">
        <v>103.8</v>
      </c>
      <c r="AT30" s="23">
        <v>32150</v>
      </c>
      <c r="AU30" s="23">
        <v>439</v>
      </c>
      <c r="AV30" s="23">
        <v>93.2</v>
      </c>
      <c r="AW30" s="23">
        <v>0.4</v>
      </c>
      <c r="AX30" s="23">
        <v>688.3</v>
      </c>
      <c r="AY30" s="23">
        <v>642.9</v>
      </c>
      <c r="AZ30" s="23">
        <v>513.8</v>
      </c>
      <c r="BA30" s="23">
        <v>102.9</v>
      </c>
      <c r="BB30" s="23">
        <v>70.6</v>
      </c>
      <c r="BC30" s="23">
        <v>407.5</v>
      </c>
      <c r="BD30" s="23" t="s">
        <v>216</v>
      </c>
      <c r="BE30" s="23">
        <v>783</v>
      </c>
      <c r="BF30" s="23">
        <v>212.3</v>
      </c>
      <c r="BG30" s="23">
        <v>1.1</v>
      </c>
      <c r="BH30" s="23">
        <v>622.1</v>
      </c>
      <c r="BI30" s="23">
        <v>626.8</v>
      </c>
      <c r="BJ30" s="23">
        <v>435.5</v>
      </c>
      <c r="BK30" s="23">
        <v>99.4</v>
      </c>
      <c r="BL30" s="23">
        <v>101.5</v>
      </c>
      <c r="BM30" s="23">
        <v>488.6</v>
      </c>
      <c r="BN30" s="23" t="s">
        <v>216</v>
      </c>
      <c r="BO30" s="23">
        <v>40.9</v>
      </c>
      <c r="BP30" s="23">
        <v>55.9</v>
      </c>
      <c r="BQ30" s="23">
        <v>41.7</v>
      </c>
      <c r="BR30" s="23">
        <v>57.6</v>
      </c>
      <c r="BS30" s="23">
        <v>24.7</v>
      </c>
      <c r="BT30" s="23">
        <v>54.8</v>
      </c>
      <c r="BU30" s="23">
        <v>88</v>
      </c>
      <c r="BV30" s="23">
        <v>55.4</v>
      </c>
      <c r="BW30" s="23">
        <v>47.5</v>
      </c>
      <c r="BX30" s="23">
        <v>13.5</v>
      </c>
      <c r="BY30" s="23">
        <v>64.6</v>
      </c>
      <c r="BZ30" s="23">
        <v>42.5</v>
      </c>
      <c r="CA30" s="23" t="s">
        <v>217</v>
      </c>
      <c r="CB30" s="23" t="s">
        <v>317</v>
      </c>
      <c r="CC30" s="23">
        <v>48.9</v>
      </c>
      <c r="CD30" s="23">
        <v>52.24</v>
      </c>
      <c r="CE30" s="23">
        <v>55.4</v>
      </c>
      <c r="CF30" s="23">
        <v>1.7</v>
      </c>
      <c r="CG30" s="23">
        <v>1.7</v>
      </c>
      <c r="CH30" s="23">
        <v>2.1</v>
      </c>
      <c r="CI30" s="23">
        <v>1.9</v>
      </c>
      <c r="CJ30" s="23">
        <v>1.9</v>
      </c>
      <c r="CK30" s="23">
        <v>1.3</v>
      </c>
      <c r="CL30" s="23">
        <v>1.6</v>
      </c>
      <c r="CM30" s="23">
        <v>2.2</v>
      </c>
      <c r="CN30" s="23">
        <v>2.2</v>
      </c>
      <c r="CO30" s="23">
        <v>2.7</v>
      </c>
      <c r="CP30" s="23">
        <v>1.8</v>
      </c>
      <c r="CQ30" s="23">
        <v>1.4</v>
      </c>
      <c r="CR30" s="23" t="s">
        <v>218</v>
      </c>
      <c r="CS30" s="23" t="s">
        <v>218</v>
      </c>
      <c r="CT30" s="23">
        <v>1.88</v>
      </c>
      <c r="CU30" s="23">
        <v>1.88</v>
      </c>
      <c r="CV30" s="23">
        <v>2</v>
      </c>
      <c r="CW30" s="23" t="s">
        <v>213</v>
      </c>
      <c r="CX30" s="23" t="s">
        <v>213</v>
      </c>
      <c r="CY30" s="23" t="s">
        <v>213</v>
      </c>
      <c r="CZ30" s="23" t="s">
        <v>213</v>
      </c>
      <c r="DA30" s="23" t="s">
        <v>213</v>
      </c>
      <c r="DB30" s="23" t="s">
        <v>213</v>
      </c>
      <c r="DC30" s="23" t="s">
        <v>213</v>
      </c>
      <c r="DD30" s="23" t="s">
        <v>213</v>
      </c>
      <c r="DE30" s="23" t="s">
        <v>213</v>
      </c>
      <c r="DF30" s="23" t="s">
        <v>213</v>
      </c>
      <c r="DG30" s="23" t="s">
        <v>213</v>
      </c>
      <c r="DH30" s="23" t="s">
        <v>213</v>
      </c>
      <c r="DI30" s="23" t="s">
        <v>219</v>
      </c>
      <c r="DJ30" s="23" t="s">
        <v>219</v>
      </c>
      <c r="DK30" s="23" t="s">
        <v>213</v>
      </c>
      <c r="DL30" s="23">
        <v>33.4</v>
      </c>
      <c r="DM30" s="23">
        <v>15.63</v>
      </c>
      <c r="DN30" s="23">
        <v>16.18</v>
      </c>
      <c r="DO30" s="23">
        <v>16.83</v>
      </c>
      <c r="DP30" s="23">
        <v>17.42</v>
      </c>
      <c r="DQ30" s="23">
        <v>18.53</v>
      </c>
      <c r="DR30" s="23">
        <v>18.37</v>
      </c>
      <c r="DS30" s="23">
        <v>18.43</v>
      </c>
      <c r="DT30" s="23">
        <v>19.11</v>
      </c>
      <c r="DU30" s="23">
        <v>19.23</v>
      </c>
      <c r="DV30" s="23">
        <v>19.74</v>
      </c>
      <c r="DW30" s="23">
        <v>0.1</v>
      </c>
      <c r="DX30" s="23">
        <v>0.9</v>
      </c>
      <c r="DY30" s="23">
        <v>1.8</v>
      </c>
      <c r="DZ30" s="23">
        <v>2.6</v>
      </c>
      <c r="EA30" s="23">
        <v>3.3</v>
      </c>
      <c r="EB30" s="23">
        <v>3.5</v>
      </c>
      <c r="EC30" s="23">
        <v>4</v>
      </c>
      <c r="ED30" s="23">
        <v>4.3</v>
      </c>
      <c r="EE30" s="23">
        <v>4.9</v>
      </c>
      <c r="EF30" s="23">
        <v>5.3</v>
      </c>
      <c r="EG30" s="23">
        <v>8.5</v>
      </c>
      <c r="EH30" s="23">
        <v>7.8</v>
      </c>
      <c r="EI30" s="23">
        <v>7.2</v>
      </c>
      <c r="EJ30" s="23">
        <v>6.7</v>
      </c>
      <c r="EK30" s="23">
        <v>6.3</v>
      </c>
      <c r="EL30" s="23">
        <v>5.3</v>
      </c>
      <c r="EM30" s="23">
        <v>4.8</v>
      </c>
      <c r="EN30" s="23">
        <v>4.2</v>
      </c>
      <c r="EO30" s="23">
        <v>3.8</v>
      </c>
      <c r="EP30" s="23">
        <v>3.3</v>
      </c>
      <c r="EQ30" s="23">
        <v>1.92</v>
      </c>
      <c r="ER30" s="23">
        <v>2.07</v>
      </c>
      <c r="ES30" s="23">
        <v>2.34</v>
      </c>
      <c r="ET30" s="23">
        <v>2.3</v>
      </c>
      <c r="EU30" s="23">
        <v>2.31</v>
      </c>
      <c r="EV30" s="23">
        <v>2.44</v>
      </c>
      <c r="EW30" s="23">
        <v>2.25</v>
      </c>
      <c r="EX30" s="23">
        <v>2.36</v>
      </c>
      <c r="EY30" s="23">
        <v>2.39</v>
      </c>
      <c r="EZ30" s="23">
        <v>2.55</v>
      </c>
      <c r="FA30" s="23">
        <v>0</v>
      </c>
      <c r="FB30" s="23">
        <v>2</v>
      </c>
      <c r="FC30" s="23">
        <v>3</v>
      </c>
      <c r="FD30" s="23">
        <v>3</v>
      </c>
      <c r="FE30" s="23">
        <v>3</v>
      </c>
      <c r="FF30" s="23">
        <v>3</v>
      </c>
      <c r="FG30" s="23">
        <v>4</v>
      </c>
      <c r="FH30" s="23">
        <v>4</v>
      </c>
      <c r="FI30" s="23">
        <v>5</v>
      </c>
      <c r="FJ30" s="23">
        <v>6</v>
      </c>
      <c r="FK30" s="23">
        <v>1</v>
      </c>
      <c r="FL30" s="23">
        <v>26</v>
      </c>
      <c r="FM30" s="23">
        <v>34</v>
      </c>
      <c r="FN30" s="23">
        <v>39</v>
      </c>
      <c r="FO30" s="23">
        <v>40</v>
      </c>
      <c r="FP30" s="23">
        <v>63</v>
      </c>
      <c r="FQ30" s="23">
        <v>79</v>
      </c>
      <c r="FR30" s="23">
        <v>94</v>
      </c>
      <c r="FS30" s="23">
        <v>120</v>
      </c>
      <c r="FT30" s="23">
        <v>167</v>
      </c>
      <c r="FU30" s="23">
        <v>0</v>
      </c>
      <c r="FV30" s="23">
        <v>0</v>
      </c>
      <c r="FW30" s="23">
        <v>0</v>
      </c>
      <c r="FX30" s="23">
        <v>0</v>
      </c>
      <c r="FY30" s="23">
        <v>1</v>
      </c>
      <c r="FZ30" s="23">
        <v>1</v>
      </c>
      <c r="GA30" s="23">
        <v>1</v>
      </c>
      <c r="GB30" s="23">
        <v>1</v>
      </c>
      <c r="GC30" s="23">
        <v>1</v>
      </c>
      <c r="GD30" s="23">
        <v>2</v>
      </c>
      <c r="GE30" s="23">
        <v>2</v>
      </c>
      <c r="GF30" s="23">
        <v>2</v>
      </c>
      <c r="GG30" s="23">
        <v>2</v>
      </c>
      <c r="GH30" s="23">
        <v>2</v>
      </c>
      <c r="GI30" s="23">
        <v>2</v>
      </c>
      <c r="GJ30" s="23">
        <v>2</v>
      </c>
      <c r="GK30" s="23">
        <v>2</v>
      </c>
      <c r="GL30" s="23">
        <v>3</v>
      </c>
      <c r="GM30" s="23">
        <v>3</v>
      </c>
      <c r="GN30" s="23">
        <v>3</v>
      </c>
      <c r="GO30" s="23">
        <v>0</v>
      </c>
      <c r="GP30" s="23">
        <v>0</v>
      </c>
      <c r="GQ30" s="23">
        <v>0</v>
      </c>
      <c r="GR30" s="23">
        <v>0</v>
      </c>
      <c r="GS30" s="23">
        <v>1</v>
      </c>
      <c r="GT30" s="23">
        <v>1</v>
      </c>
      <c r="GU30" s="23">
        <v>2</v>
      </c>
      <c r="GV30" s="23">
        <v>3</v>
      </c>
      <c r="GW30" s="23">
        <v>3</v>
      </c>
      <c r="GX30" s="23">
        <v>4</v>
      </c>
      <c r="GY30" s="23" t="s">
        <v>308</v>
      </c>
      <c r="GZ30" s="23" t="s">
        <v>318</v>
      </c>
      <c r="HA30" s="23" t="s">
        <v>296</v>
      </c>
      <c r="HB30" s="23" t="s">
        <v>225</v>
      </c>
      <c r="HC30" s="23" t="s">
        <v>277</v>
      </c>
      <c r="HD30" s="23" t="s">
        <v>218</v>
      </c>
    </row>
    <row r="31" spans="1:212" s="23" customFormat="1" ht="12.75">
      <c r="A31" s="23">
        <f t="shared" si="2"/>
        <v>58208</v>
      </c>
      <c r="B31" s="6" t="str">
        <f t="shared" si="3"/>
        <v>G1</v>
      </c>
      <c r="C31" s="23">
        <f t="shared" si="0"/>
        <v>-0.08</v>
      </c>
      <c r="D31" s="23">
        <f t="shared" si="1"/>
        <v>-1.5878</v>
      </c>
      <c r="E31" s="39"/>
      <c r="F31" s="39"/>
      <c r="G31" s="23">
        <v>58208</v>
      </c>
      <c r="H31" s="23" t="s">
        <v>226</v>
      </c>
      <c r="I31" s="23" t="s">
        <v>270</v>
      </c>
      <c r="J31" s="23">
        <v>1</v>
      </c>
      <c r="K31" s="23">
        <v>26</v>
      </c>
      <c r="L31" s="23">
        <v>57337311</v>
      </c>
      <c r="M31" s="23">
        <v>1750</v>
      </c>
      <c r="N31" s="23" t="s">
        <v>319</v>
      </c>
      <c r="O31" s="23">
        <v>20071020</v>
      </c>
      <c r="P31" s="23" t="s">
        <v>394</v>
      </c>
      <c r="Q31" s="23">
        <v>20081020</v>
      </c>
      <c r="R31" s="23" t="s">
        <v>273</v>
      </c>
      <c r="S31" s="23">
        <v>350</v>
      </c>
      <c r="T31" s="23">
        <v>3.8</v>
      </c>
      <c r="U31" s="23">
        <v>42.1</v>
      </c>
      <c r="V31" s="23">
        <v>73.7</v>
      </c>
      <c r="W31" s="23">
        <v>1.1</v>
      </c>
      <c r="X31" s="23">
        <v>-0.08</v>
      </c>
      <c r="Y31" s="23">
        <v>-1.5878</v>
      </c>
      <c r="Z31" s="23">
        <v>1600</v>
      </c>
      <c r="AA31" s="23">
        <v>20</v>
      </c>
      <c r="AB31" s="23">
        <v>99</v>
      </c>
      <c r="AC31" s="23">
        <v>40</v>
      </c>
      <c r="AD31" s="23">
        <v>110</v>
      </c>
      <c r="AE31" s="23">
        <v>29.2</v>
      </c>
      <c r="AF31" s="23">
        <v>68.1</v>
      </c>
      <c r="AG31" s="23">
        <v>1.5</v>
      </c>
      <c r="AH31" s="23">
        <v>7</v>
      </c>
      <c r="AI31" s="23">
        <v>104.2</v>
      </c>
      <c r="AJ31" s="23">
        <v>2597</v>
      </c>
      <c r="AK31" s="23">
        <v>18.3</v>
      </c>
      <c r="AL31" s="23">
        <v>97.8</v>
      </c>
      <c r="AM31" s="23">
        <v>40</v>
      </c>
      <c r="AN31" s="23">
        <v>110.1</v>
      </c>
      <c r="AO31" s="23">
        <v>30.4</v>
      </c>
      <c r="AP31" s="23">
        <v>68.3</v>
      </c>
      <c r="AQ31" s="23">
        <v>2.72</v>
      </c>
      <c r="AR31" s="23">
        <v>-3.5</v>
      </c>
      <c r="AS31" s="23">
        <v>104.4</v>
      </c>
      <c r="AT31" s="23">
        <v>32156</v>
      </c>
      <c r="AU31" s="23">
        <v>444</v>
      </c>
      <c r="AV31" s="23">
        <v>94</v>
      </c>
      <c r="AW31" s="23">
        <v>0.4</v>
      </c>
      <c r="AX31" s="23">
        <v>679.7</v>
      </c>
      <c r="AY31" s="23">
        <v>649.5</v>
      </c>
      <c r="AZ31" s="23">
        <v>508.4</v>
      </c>
      <c r="BA31" s="23">
        <v>101.7</v>
      </c>
      <c r="BB31" s="23">
        <v>78.6</v>
      </c>
      <c r="BC31" s="23">
        <v>397.2</v>
      </c>
      <c r="BD31" s="23">
        <v>62.8</v>
      </c>
      <c r="BE31" s="23">
        <v>839</v>
      </c>
      <c r="BF31" s="23">
        <v>213.4</v>
      </c>
      <c r="BG31" s="23">
        <v>1</v>
      </c>
      <c r="BH31" s="23">
        <v>622.9</v>
      </c>
      <c r="BI31" s="23">
        <v>550.5</v>
      </c>
      <c r="BJ31" s="23">
        <v>443.8</v>
      </c>
      <c r="BK31" s="23">
        <v>99.7</v>
      </c>
      <c r="BL31" s="23">
        <v>104.8</v>
      </c>
      <c r="BM31" s="23">
        <v>484.7</v>
      </c>
      <c r="BN31" s="23">
        <v>40.8</v>
      </c>
      <c r="BO31" s="23">
        <v>78.3</v>
      </c>
      <c r="BP31" s="23">
        <v>104.4</v>
      </c>
      <c r="BQ31" s="23">
        <v>73.4</v>
      </c>
      <c r="BR31" s="23">
        <v>115.1</v>
      </c>
      <c r="BS31" s="23">
        <v>75.3</v>
      </c>
      <c r="BT31" s="23">
        <v>79.9</v>
      </c>
      <c r="BU31" s="23">
        <v>92.2</v>
      </c>
      <c r="BV31" s="23">
        <v>106</v>
      </c>
      <c r="BW31" s="23">
        <v>53.1</v>
      </c>
      <c r="BX31" s="23">
        <v>96.6</v>
      </c>
      <c r="BY31" s="23">
        <v>81.2</v>
      </c>
      <c r="BZ31" s="23">
        <v>78.8</v>
      </c>
      <c r="CA31" s="23" t="s">
        <v>217</v>
      </c>
      <c r="CB31" s="23" t="s">
        <v>217</v>
      </c>
      <c r="CC31" s="23">
        <v>86.19</v>
      </c>
      <c r="CD31" s="23">
        <v>86.19</v>
      </c>
      <c r="CE31" s="23">
        <v>73.7</v>
      </c>
      <c r="CF31" s="23">
        <v>1.3</v>
      </c>
      <c r="CG31" s="23">
        <v>1.5</v>
      </c>
      <c r="CH31" s="23">
        <v>1.8</v>
      </c>
      <c r="CI31" s="23">
        <v>1.2</v>
      </c>
      <c r="CJ31" s="23">
        <v>0.9</v>
      </c>
      <c r="CK31" s="23">
        <v>1.1</v>
      </c>
      <c r="CL31" s="23">
        <v>1.7</v>
      </c>
      <c r="CM31" s="23">
        <v>1.6</v>
      </c>
      <c r="CN31" s="23">
        <v>1.2</v>
      </c>
      <c r="CO31" s="23">
        <v>2.4</v>
      </c>
      <c r="CP31" s="23">
        <v>1.5</v>
      </c>
      <c r="CQ31" s="23">
        <v>1.5</v>
      </c>
      <c r="CR31" s="23" t="s">
        <v>218</v>
      </c>
      <c r="CS31" s="23" t="s">
        <v>218</v>
      </c>
      <c r="CT31" s="23">
        <v>1.48</v>
      </c>
      <c r="CU31" s="23">
        <v>1.48</v>
      </c>
      <c r="CV31" s="23">
        <v>1.1</v>
      </c>
      <c r="CW31" s="23">
        <v>36.7</v>
      </c>
      <c r="CX31" s="23">
        <v>39.7</v>
      </c>
      <c r="CY31" s="23">
        <v>44.3</v>
      </c>
      <c r="CZ31" s="23">
        <v>40</v>
      </c>
      <c r="DA31" s="23">
        <v>44</v>
      </c>
      <c r="DB31" s="23">
        <v>36</v>
      </c>
      <c r="DC31" s="23">
        <v>44.7</v>
      </c>
      <c r="DD31" s="23">
        <v>40.7</v>
      </c>
      <c r="DE31" s="23">
        <v>48.3</v>
      </c>
      <c r="DF31" s="23">
        <v>36.7</v>
      </c>
      <c r="DG31" s="23">
        <v>53.7</v>
      </c>
      <c r="DH31" s="23">
        <v>40</v>
      </c>
      <c r="DI31" s="23" t="s">
        <v>219</v>
      </c>
      <c r="DJ31" s="23" t="s">
        <v>219</v>
      </c>
      <c r="DK31" s="23">
        <v>42.1</v>
      </c>
      <c r="DL31" s="23">
        <v>42.1</v>
      </c>
      <c r="DM31" s="23">
        <v>14.83</v>
      </c>
      <c r="DN31" s="23">
        <v>16.44</v>
      </c>
      <c r="DO31" s="23">
        <v>17.28</v>
      </c>
      <c r="DP31" s="23">
        <v>17.72</v>
      </c>
      <c r="DQ31" s="23">
        <v>18.23</v>
      </c>
      <c r="DR31" s="23">
        <v>18.44</v>
      </c>
      <c r="DS31" s="23">
        <v>18.79</v>
      </c>
      <c r="DT31" s="23">
        <v>19.6</v>
      </c>
      <c r="DU31" s="23">
        <v>20.66</v>
      </c>
      <c r="DV31" s="23">
        <v>22.4</v>
      </c>
      <c r="DW31" s="23">
        <v>0.1</v>
      </c>
      <c r="DX31" s="23">
        <v>1.3</v>
      </c>
      <c r="DY31" s="23">
        <v>2.1</v>
      </c>
      <c r="DZ31" s="23">
        <v>2.7</v>
      </c>
      <c r="EA31" s="23">
        <v>3.4</v>
      </c>
      <c r="EB31" s="23">
        <v>3.8</v>
      </c>
      <c r="EC31" s="23">
        <v>4.3</v>
      </c>
      <c r="ED31" s="23">
        <v>4.9</v>
      </c>
      <c r="EE31" s="23">
        <v>5.5</v>
      </c>
      <c r="EF31" s="23">
        <v>6.2</v>
      </c>
      <c r="EG31" s="23">
        <v>7.5</v>
      </c>
      <c r="EH31" s="23">
        <v>7.2</v>
      </c>
      <c r="EI31" s="23">
        <v>6.9</v>
      </c>
      <c r="EJ31" s="23">
        <v>6.2</v>
      </c>
      <c r="EK31" s="23">
        <v>5.9</v>
      </c>
      <c r="EL31" s="23">
        <v>4.9</v>
      </c>
      <c r="EM31" s="23">
        <v>4.1</v>
      </c>
      <c r="EN31" s="23">
        <v>3.1</v>
      </c>
      <c r="EO31" s="23">
        <v>2.6</v>
      </c>
      <c r="EP31" s="23">
        <v>2.2</v>
      </c>
      <c r="EQ31" s="23">
        <v>1.56</v>
      </c>
      <c r="ER31" s="23">
        <v>1.77</v>
      </c>
      <c r="ES31" s="23">
        <v>1.97</v>
      </c>
      <c r="ET31" s="23">
        <v>1.59</v>
      </c>
      <c r="EU31" s="23">
        <v>1.68</v>
      </c>
      <c r="EV31" s="23">
        <v>1.91</v>
      </c>
      <c r="EW31" s="23">
        <v>2.19</v>
      </c>
      <c r="EX31" s="23">
        <v>2.43</v>
      </c>
      <c r="EY31" s="23">
        <v>2.47</v>
      </c>
      <c r="EZ31" s="23">
        <v>2.68</v>
      </c>
      <c r="FA31" s="23">
        <v>0</v>
      </c>
      <c r="FB31" s="23">
        <v>2</v>
      </c>
      <c r="FC31" s="23">
        <v>2</v>
      </c>
      <c r="FD31" s="23">
        <v>2</v>
      </c>
      <c r="FE31" s="23">
        <v>3</v>
      </c>
      <c r="FF31" s="23">
        <v>3</v>
      </c>
      <c r="FG31" s="23">
        <v>4</v>
      </c>
      <c r="FH31" s="23">
        <v>6</v>
      </c>
      <c r="FI31" s="23">
        <v>8</v>
      </c>
      <c r="FJ31" s="23">
        <v>9</v>
      </c>
      <c r="FK31" s="23">
        <v>1</v>
      </c>
      <c r="FL31" s="23">
        <v>26</v>
      </c>
      <c r="FM31" s="23">
        <v>39</v>
      </c>
      <c r="FN31" s="23">
        <v>45</v>
      </c>
      <c r="FO31" s="23">
        <v>47</v>
      </c>
      <c r="FP31" s="23">
        <v>75</v>
      </c>
      <c r="FQ31" s="23">
        <v>102</v>
      </c>
      <c r="FR31" s="23">
        <v>151</v>
      </c>
      <c r="FS31" s="23">
        <v>188</v>
      </c>
      <c r="FT31" s="23">
        <v>228</v>
      </c>
      <c r="FU31" s="23">
        <v>0</v>
      </c>
      <c r="FV31" s="23">
        <v>0</v>
      </c>
      <c r="FW31" s="23">
        <v>0</v>
      </c>
      <c r="FX31" s="23">
        <v>0</v>
      </c>
      <c r="FY31" s="23">
        <v>1</v>
      </c>
      <c r="FZ31" s="23">
        <v>0</v>
      </c>
      <c r="GA31" s="23">
        <v>0</v>
      </c>
      <c r="GB31" s="23">
        <v>1</v>
      </c>
      <c r="GC31" s="23">
        <v>1</v>
      </c>
      <c r="GD31" s="23">
        <v>2</v>
      </c>
      <c r="GE31" s="23">
        <v>1</v>
      </c>
      <c r="GF31" s="23">
        <v>1</v>
      </c>
      <c r="GG31" s="23">
        <v>1</v>
      </c>
      <c r="GH31" s="23">
        <v>1</v>
      </c>
      <c r="GI31" s="23">
        <v>1</v>
      </c>
      <c r="GJ31" s="23">
        <v>1</v>
      </c>
      <c r="GK31" s="23">
        <v>1</v>
      </c>
      <c r="GL31" s="23">
        <v>1</v>
      </c>
      <c r="GM31" s="23">
        <v>1</v>
      </c>
      <c r="GN31" s="23">
        <v>2</v>
      </c>
      <c r="GO31" s="23">
        <v>0</v>
      </c>
      <c r="GP31" s="23">
        <v>0</v>
      </c>
      <c r="GQ31" s="23">
        <v>0</v>
      </c>
      <c r="GR31" s="23">
        <v>1</v>
      </c>
      <c r="GS31" s="23">
        <v>1</v>
      </c>
      <c r="GT31" s="23">
        <v>1</v>
      </c>
      <c r="GU31" s="23">
        <v>1</v>
      </c>
      <c r="GV31" s="23">
        <v>2</v>
      </c>
      <c r="GW31" s="23">
        <v>2</v>
      </c>
      <c r="GX31" s="23">
        <v>3</v>
      </c>
      <c r="GY31" s="23" t="s">
        <v>395</v>
      </c>
      <c r="GZ31" s="23" t="s">
        <v>396</v>
      </c>
      <c r="HA31" s="23" t="s">
        <v>218</v>
      </c>
      <c r="HB31" s="23" t="s">
        <v>218</v>
      </c>
      <c r="HC31" s="23" t="s">
        <v>218</v>
      </c>
      <c r="HD31" s="23" t="s">
        <v>218</v>
      </c>
    </row>
    <row r="32" spans="1:212" s="23" customFormat="1" ht="12.75">
      <c r="A32" s="23">
        <f t="shared" si="2"/>
        <v>65083</v>
      </c>
      <c r="B32" s="6" t="str">
        <f t="shared" si="3"/>
        <v>G1</v>
      </c>
      <c r="C32" s="23">
        <f t="shared" si="0"/>
        <v>1.46</v>
      </c>
      <c r="D32" s="23">
        <f t="shared" si="1"/>
        <v>1.8243</v>
      </c>
      <c r="E32" s="39"/>
      <c r="F32" s="39"/>
      <c r="G32" s="23">
        <v>65083</v>
      </c>
      <c r="H32" s="23" t="s">
        <v>226</v>
      </c>
      <c r="I32" s="23" t="s">
        <v>400</v>
      </c>
      <c r="J32" s="23">
        <v>1</v>
      </c>
      <c r="K32" s="23">
        <v>46</v>
      </c>
      <c r="L32" s="23">
        <v>57339278</v>
      </c>
      <c r="M32" s="23">
        <v>100</v>
      </c>
      <c r="N32" s="23" t="s">
        <v>319</v>
      </c>
      <c r="O32" s="23">
        <v>20090725</v>
      </c>
      <c r="P32" s="23" t="s">
        <v>420</v>
      </c>
      <c r="Q32" s="23">
        <v>20110125</v>
      </c>
      <c r="R32" s="23" t="s">
        <v>273</v>
      </c>
      <c r="S32" s="23">
        <v>350</v>
      </c>
      <c r="T32" s="23">
        <v>3.57</v>
      </c>
      <c r="U32" s="23">
        <v>49.8</v>
      </c>
      <c r="V32" s="23">
        <v>124.2</v>
      </c>
      <c r="W32" s="23">
        <v>2.3</v>
      </c>
      <c r="X32" s="23">
        <v>1.46</v>
      </c>
      <c r="Y32" s="23">
        <v>1.8243</v>
      </c>
      <c r="Z32" s="23">
        <v>1602</v>
      </c>
      <c r="AA32" s="23">
        <v>20.1</v>
      </c>
      <c r="AB32" s="23">
        <v>99</v>
      </c>
      <c r="AC32" s="23">
        <v>40</v>
      </c>
      <c r="AD32" s="23">
        <v>110</v>
      </c>
      <c r="AE32" s="23">
        <v>27</v>
      </c>
      <c r="AF32" s="23">
        <v>68</v>
      </c>
      <c r="AG32" s="23">
        <v>1.5</v>
      </c>
      <c r="AH32" s="23">
        <v>7</v>
      </c>
      <c r="AI32" s="23">
        <v>103.6</v>
      </c>
      <c r="AJ32" s="23">
        <v>2599</v>
      </c>
      <c r="AK32" s="23">
        <v>22.2</v>
      </c>
      <c r="AL32" s="23">
        <v>97.6</v>
      </c>
      <c r="AM32" s="23">
        <v>39.9</v>
      </c>
      <c r="AN32" s="23">
        <v>110.2</v>
      </c>
      <c r="AO32" s="23">
        <v>26.6</v>
      </c>
      <c r="AP32" s="23">
        <v>71.2</v>
      </c>
      <c r="AQ32" s="23">
        <v>2.24</v>
      </c>
      <c r="AR32" s="23">
        <v>-3.8</v>
      </c>
      <c r="AS32" s="23">
        <v>103</v>
      </c>
      <c r="AT32" s="23">
        <v>32112</v>
      </c>
      <c r="AU32" s="23">
        <v>441</v>
      </c>
      <c r="AV32" s="23">
        <v>101.7</v>
      </c>
      <c r="AW32" s="23">
        <v>0.4</v>
      </c>
      <c r="AX32" s="23">
        <v>672.8</v>
      </c>
      <c r="AY32" s="23">
        <v>200</v>
      </c>
      <c r="AZ32" s="23">
        <v>495.7</v>
      </c>
      <c r="BA32" s="23">
        <v>102.2</v>
      </c>
      <c r="BB32" s="23">
        <v>-0.1</v>
      </c>
      <c r="BC32" s="23">
        <v>412.2</v>
      </c>
      <c r="BD32" s="23">
        <v>72.1</v>
      </c>
      <c r="BE32" s="23">
        <v>825</v>
      </c>
      <c r="BF32" s="23">
        <v>204.6</v>
      </c>
      <c r="BG32" s="23">
        <v>1.1</v>
      </c>
      <c r="BH32" s="23">
        <v>619.2</v>
      </c>
      <c r="BI32" s="23">
        <v>81</v>
      </c>
      <c r="BJ32" s="23">
        <v>449.3</v>
      </c>
      <c r="BK32" s="23">
        <v>99.5</v>
      </c>
      <c r="BL32" s="23">
        <v>-0.1</v>
      </c>
      <c r="BM32" s="23">
        <v>467.6</v>
      </c>
      <c r="BN32" s="23">
        <v>50.5</v>
      </c>
      <c r="BO32" s="23">
        <v>121.5</v>
      </c>
      <c r="BP32" s="23">
        <v>149.7</v>
      </c>
      <c r="BQ32" s="23">
        <v>105.4</v>
      </c>
      <c r="BR32" s="23">
        <v>103.3</v>
      </c>
      <c r="BS32" s="23">
        <v>83.2</v>
      </c>
      <c r="BT32" s="23">
        <v>136.1</v>
      </c>
      <c r="BU32" s="23">
        <v>110.8</v>
      </c>
      <c r="BV32" s="23">
        <v>169.6</v>
      </c>
      <c r="BW32" s="23">
        <v>104.6</v>
      </c>
      <c r="BX32" s="23">
        <v>168.7</v>
      </c>
      <c r="BY32" s="23">
        <v>118.7</v>
      </c>
      <c r="BZ32" s="23">
        <v>160.7</v>
      </c>
      <c r="CA32" s="23" t="s">
        <v>217</v>
      </c>
      <c r="CB32" s="23" t="s">
        <v>217</v>
      </c>
      <c r="CC32" s="23">
        <v>127.69</v>
      </c>
      <c r="CD32" s="23">
        <v>127.7</v>
      </c>
      <c r="CE32" s="23">
        <v>124.2</v>
      </c>
      <c r="CF32" s="23">
        <v>0.9</v>
      </c>
      <c r="CG32" s="23">
        <v>2.4</v>
      </c>
      <c r="CH32" s="23">
        <v>3.3</v>
      </c>
      <c r="CI32" s="23">
        <v>3</v>
      </c>
      <c r="CJ32" s="23">
        <v>2.3</v>
      </c>
      <c r="CK32" s="23">
        <v>2.3</v>
      </c>
      <c r="CL32" s="23">
        <v>0.7</v>
      </c>
      <c r="CM32" s="23">
        <v>3.7</v>
      </c>
      <c r="CN32" s="23">
        <v>2.9</v>
      </c>
      <c r="CO32" s="23">
        <v>1.7</v>
      </c>
      <c r="CP32" s="23">
        <v>2.4</v>
      </c>
      <c r="CQ32" s="23">
        <v>2.8</v>
      </c>
      <c r="CR32" s="23" t="s">
        <v>218</v>
      </c>
      <c r="CS32" s="23" t="s">
        <v>218</v>
      </c>
      <c r="CT32" s="23">
        <v>2.37</v>
      </c>
      <c r="CU32" s="23">
        <v>2.37</v>
      </c>
      <c r="CV32" s="23">
        <v>2.3</v>
      </c>
      <c r="CW32" s="23">
        <v>47.7</v>
      </c>
      <c r="CX32" s="23">
        <v>50.7</v>
      </c>
      <c r="CY32" s="23">
        <v>77</v>
      </c>
      <c r="CZ32" s="23">
        <v>29.7</v>
      </c>
      <c r="DA32" s="23">
        <v>52.3</v>
      </c>
      <c r="DB32" s="23">
        <v>41</v>
      </c>
      <c r="DC32" s="23">
        <v>49.3</v>
      </c>
      <c r="DD32" s="23">
        <v>42.3</v>
      </c>
      <c r="DE32" s="23">
        <v>55.3</v>
      </c>
      <c r="DF32" s="23">
        <v>49</v>
      </c>
      <c r="DG32" s="23">
        <v>63.3</v>
      </c>
      <c r="DH32" s="23">
        <v>39.7</v>
      </c>
      <c r="DI32" s="23" t="s">
        <v>219</v>
      </c>
      <c r="DJ32" s="23" t="s">
        <v>219</v>
      </c>
      <c r="DK32" s="23">
        <v>49.8</v>
      </c>
      <c r="DL32" s="23">
        <v>49.8</v>
      </c>
      <c r="DM32" s="23">
        <v>14.52</v>
      </c>
      <c r="DN32" s="23">
        <v>17.12</v>
      </c>
      <c r="DO32" s="23">
        <v>17.91</v>
      </c>
      <c r="DP32" s="23">
        <v>18.64</v>
      </c>
      <c r="DQ32" s="23">
        <v>19.31</v>
      </c>
      <c r="DR32" s="23">
        <v>19.62</v>
      </c>
      <c r="DS32" s="23">
        <v>20.17</v>
      </c>
      <c r="DT32" s="23">
        <v>20.71</v>
      </c>
      <c r="DU32" s="23">
        <v>22.24</v>
      </c>
      <c r="DV32" s="23">
        <v>22.04</v>
      </c>
      <c r="DW32" s="23">
        <v>0.3</v>
      </c>
      <c r="DX32" s="23">
        <v>1.1</v>
      </c>
      <c r="DY32" s="23">
        <v>1.9</v>
      </c>
      <c r="DZ32" s="23">
        <v>2.8</v>
      </c>
      <c r="EA32" s="23">
        <v>3.4</v>
      </c>
      <c r="EB32" s="23">
        <v>4.4</v>
      </c>
      <c r="EC32" s="23">
        <v>4</v>
      </c>
      <c r="ED32" s="23">
        <v>4.4</v>
      </c>
      <c r="EE32" s="23">
        <v>4.8</v>
      </c>
      <c r="EF32" s="23">
        <v>5.3</v>
      </c>
      <c r="EG32" s="23">
        <v>8</v>
      </c>
      <c r="EH32" s="23">
        <v>7.7</v>
      </c>
      <c r="EI32" s="23">
        <v>7.3</v>
      </c>
      <c r="EJ32" s="23">
        <v>6.7</v>
      </c>
      <c r="EK32" s="23">
        <v>6.3</v>
      </c>
      <c r="EL32" s="23">
        <v>6</v>
      </c>
      <c r="EM32" s="23">
        <v>5.4</v>
      </c>
      <c r="EN32" s="23">
        <v>4.8</v>
      </c>
      <c r="EO32" s="23">
        <v>4.4</v>
      </c>
      <c r="EP32" s="23">
        <v>4.2</v>
      </c>
      <c r="EQ32" s="23">
        <v>1.43</v>
      </c>
      <c r="ER32" s="23">
        <v>1.39</v>
      </c>
      <c r="ES32" s="23">
        <v>1.55</v>
      </c>
      <c r="ET32" s="23">
        <v>2.07</v>
      </c>
      <c r="EU32" s="23">
        <v>1.71</v>
      </c>
      <c r="EV32" s="23">
        <v>1.85</v>
      </c>
      <c r="EW32" s="23">
        <v>2.54</v>
      </c>
      <c r="EX32" s="23">
        <v>2.33</v>
      </c>
      <c r="EY32" s="23">
        <v>2.7</v>
      </c>
      <c r="EZ32" s="23">
        <v>2.64</v>
      </c>
      <c r="FA32" s="23">
        <v>0</v>
      </c>
      <c r="FB32" s="23">
        <v>2</v>
      </c>
      <c r="FC32" s="23">
        <v>3</v>
      </c>
      <c r="FD32" s="23">
        <v>3</v>
      </c>
      <c r="FE32" s="23">
        <v>4</v>
      </c>
      <c r="FF32" s="23">
        <v>4</v>
      </c>
      <c r="FG32" s="23">
        <v>6</v>
      </c>
      <c r="FH32" s="23">
        <v>9</v>
      </c>
      <c r="FI32" s="23">
        <v>12</v>
      </c>
      <c r="FJ32" s="23">
        <v>13</v>
      </c>
      <c r="FK32" s="23">
        <v>2</v>
      </c>
      <c r="FL32" s="23">
        <v>26</v>
      </c>
      <c r="FM32" s="23">
        <v>43</v>
      </c>
      <c r="FN32" s="23">
        <v>54</v>
      </c>
      <c r="FO32" s="23">
        <v>60</v>
      </c>
      <c r="FP32" s="23">
        <v>90</v>
      </c>
      <c r="FQ32" s="23">
        <v>136</v>
      </c>
      <c r="FR32" s="23">
        <v>202</v>
      </c>
      <c r="FS32" s="23">
        <v>246</v>
      </c>
      <c r="FT32" s="23">
        <v>287</v>
      </c>
      <c r="FU32" s="23">
        <v>0</v>
      </c>
      <c r="FV32" s="23">
        <v>0</v>
      </c>
      <c r="FW32" s="23">
        <v>0</v>
      </c>
      <c r="FX32" s="23">
        <v>1</v>
      </c>
      <c r="FY32" s="23">
        <v>0</v>
      </c>
      <c r="FZ32" s="23">
        <v>0</v>
      </c>
      <c r="GA32" s="23">
        <v>0</v>
      </c>
      <c r="GB32" s="23">
        <v>1</v>
      </c>
      <c r="GC32" s="23">
        <v>1</v>
      </c>
      <c r="GD32" s="23">
        <v>1</v>
      </c>
      <c r="GE32" s="23">
        <v>1</v>
      </c>
      <c r="GF32" s="23">
        <v>1</v>
      </c>
      <c r="GG32" s="23">
        <v>1</v>
      </c>
      <c r="GH32" s="23">
        <v>1</v>
      </c>
      <c r="GI32" s="23">
        <v>2</v>
      </c>
      <c r="GJ32" s="23">
        <v>2</v>
      </c>
      <c r="GK32" s="23">
        <v>2</v>
      </c>
      <c r="GL32" s="23">
        <v>2</v>
      </c>
      <c r="GM32" s="23">
        <v>3</v>
      </c>
      <c r="GN32" s="23">
        <v>3</v>
      </c>
      <c r="GO32" s="23">
        <v>0</v>
      </c>
      <c r="GP32" s="23">
        <v>0</v>
      </c>
      <c r="GQ32" s="23">
        <v>1</v>
      </c>
      <c r="GR32" s="23">
        <v>1</v>
      </c>
      <c r="GS32" s="23">
        <v>1</v>
      </c>
      <c r="GT32" s="23">
        <v>2</v>
      </c>
      <c r="GU32" s="23">
        <v>3</v>
      </c>
      <c r="GV32" s="23">
        <v>3</v>
      </c>
      <c r="GW32" s="23">
        <v>4</v>
      </c>
      <c r="GX32" s="23">
        <v>5</v>
      </c>
      <c r="GY32" s="23" t="s">
        <v>421</v>
      </c>
      <c r="GZ32" s="23" t="s">
        <v>422</v>
      </c>
      <c r="HA32" s="23" t="s">
        <v>218</v>
      </c>
      <c r="HB32" s="23" t="s">
        <v>218</v>
      </c>
      <c r="HC32" s="23" t="s">
        <v>218</v>
      </c>
      <c r="HD32" s="23" t="s">
        <v>218</v>
      </c>
    </row>
    <row r="33" spans="1:212" s="38" customFormat="1" ht="12.75">
      <c r="A33" s="38">
        <f t="shared" si="2"/>
        <v>55841</v>
      </c>
      <c r="B33" s="41" t="str">
        <f t="shared" si="3"/>
        <v>G2</v>
      </c>
      <c r="C33" s="38">
        <f t="shared" si="0"/>
        <v>0.2407</v>
      </c>
      <c r="D33" s="38">
        <f t="shared" si="1"/>
        <v>-0.634</v>
      </c>
      <c r="E33" s="39"/>
      <c r="F33" s="39"/>
      <c r="G33" s="38">
        <v>55841</v>
      </c>
      <c r="H33" s="38" t="s">
        <v>226</v>
      </c>
      <c r="I33" s="38" t="s">
        <v>270</v>
      </c>
      <c r="J33" s="38">
        <v>2</v>
      </c>
      <c r="K33" s="38">
        <v>9</v>
      </c>
      <c r="L33" s="38">
        <v>57216597</v>
      </c>
      <c r="M33" s="38">
        <v>1750</v>
      </c>
      <c r="N33" s="38" t="s">
        <v>271</v>
      </c>
      <c r="O33" s="38">
        <v>20050604</v>
      </c>
      <c r="P33" s="38" t="s">
        <v>272</v>
      </c>
      <c r="Q33" s="38" t="s">
        <v>210</v>
      </c>
      <c r="R33" s="38" t="s">
        <v>273</v>
      </c>
      <c r="S33" s="38">
        <v>350</v>
      </c>
      <c r="T33" s="38">
        <v>3.8</v>
      </c>
      <c r="U33" s="38">
        <v>44.1</v>
      </c>
      <c r="V33" s="38">
        <v>85.2</v>
      </c>
      <c r="W33" s="38">
        <v>2.5</v>
      </c>
      <c r="X33" s="38">
        <v>0.2407</v>
      </c>
      <c r="Y33" s="38">
        <v>-0.634</v>
      </c>
      <c r="Z33" s="38">
        <v>1600</v>
      </c>
      <c r="AA33" s="38">
        <v>20</v>
      </c>
      <c r="AB33" s="38">
        <v>99</v>
      </c>
      <c r="AC33" s="38">
        <v>40.2</v>
      </c>
      <c r="AD33" s="38">
        <v>110</v>
      </c>
      <c r="AE33" s="38">
        <v>29.6</v>
      </c>
      <c r="AF33" s="38">
        <v>68.9</v>
      </c>
      <c r="AG33" s="38">
        <v>1.5</v>
      </c>
      <c r="AH33" s="38">
        <v>7</v>
      </c>
      <c r="AI33" s="38" t="s">
        <v>213</v>
      </c>
      <c r="AJ33" s="38">
        <v>2588</v>
      </c>
      <c r="AK33" s="38">
        <v>17.3</v>
      </c>
      <c r="AL33" s="38">
        <v>97.5</v>
      </c>
      <c r="AM33" s="38">
        <v>40</v>
      </c>
      <c r="AN33" s="38">
        <v>110</v>
      </c>
      <c r="AO33" s="38">
        <v>36.7</v>
      </c>
      <c r="AP33" s="38">
        <v>69</v>
      </c>
      <c r="AQ33" s="38">
        <v>2.3</v>
      </c>
      <c r="AR33" s="38">
        <v>-4.2</v>
      </c>
      <c r="AS33" s="38" t="s">
        <v>213</v>
      </c>
      <c r="AT33" s="38" t="s">
        <v>214</v>
      </c>
      <c r="AU33" s="38">
        <v>442</v>
      </c>
      <c r="AV33" s="38">
        <v>96.7</v>
      </c>
      <c r="AW33" s="38">
        <v>0.6</v>
      </c>
      <c r="AX33" s="38">
        <v>691.5</v>
      </c>
      <c r="AY33" s="38">
        <v>605.7</v>
      </c>
      <c r="AZ33" s="38" t="s">
        <v>213</v>
      </c>
      <c r="BA33" s="38" t="s">
        <v>213</v>
      </c>
      <c r="BB33" s="38" t="s">
        <v>215</v>
      </c>
      <c r="BC33" s="38" t="s">
        <v>213</v>
      </c>
      <c r="BD33" s="38" t="s">
        <v>216</v>
      </c>
      <c r="BE33" s="38">
        <v>825</v>
      </c>
      <c r="BF33" s="38">
        <v>214.9</v>
      </c>
      <c r="BG33" s="38">
        <v>1.2</v>
      </c>
      <c r="BH33" s="38">
        <v>617.3</v>
      </c>
      <c r="BI33" s="38">
        <v>581.7</v>
      </c>
      <c r="BJ33" s="38" t="s">
        <v>213</v>
      </c>
      <c r="BK33" s="38" t="s">
        <v>213</v>
      </c>
      <c r="BL33" s="38" t="s">
        <v>215</v>
      </c>
      <c r="BM33" s="38" t="s">
        <v>213</v>
      </c>
      <c r="BN33" s="38" t="s">
        <v>216</v>
      </c>
      <c r="BO33" s="38">
        <v>59.8</v>
      </c>
      <c r="BP33" s="38">
        <v>196.6</v>
      </c>
      <c r="BQ33" s="38">
        <v>55.7</v>
      </c>
      <c r="BR33" s="38">
        <v>175.5</v>
      </c>
      <c r="BS33" s="38">
        <v>93.9</v>
      </c>
      <c r="BT33" s="38">
        <v>92.4</v>
      </c>
      <c r="BU33" s="38">
        <v>67.1</v>
      </c>
      <c r="BV33" s="38">
        <v>82.3</v>
      </c>
      <c r="BW33" s="38">
        <v>77</v>
      </c>
      <c r="BX33" s="38">
        <v>87.4</v>
      </c>
      <c r="BY33" s="38">
        <v>89.6</v>
      </c>
      <c r="BZ33" s="38">
        <v>95.2</v>
      </c>
      <c r="CA33" s="38" t="s">
        <v>217</v>
      </c>
      <c r="CB33" s="38" t="s">
        <v>217</v>
      </c>
      <c r="CC33" s="38">
        <v>97.71</v>
      </c>
      <c r="CD33" s="38">
        <v>97.71</v>
      </c>
      <c r="CE33" s="38">
        <v>85.2</v>
      </c>
      <c r="CF33" s="38">
        <v>4.5</v>
      </c>
      <c r="CG33" s="38">
        <v>2.2</v>
      </c>
      <c r="CH33" s="38">
        <v>2.2</v>
      </c>
      <c r="CI33" s="38">
        <v>2.2</v>
      </c>
      <c r="CJ33" s="38">
        <v>1.9</v>
      </c>
      <c r="CK33" s="38">
        <v>3.2</v>
      </c>
      <c r="CL33" s="38">
        <v>2.9</v>
      </c>
      <c r="CM33" s="38">
        <v>2.8</v>
      </c>
      <c r="CN33" s="38">
        <v>3.6</v>
      </c>
      <c r="CO33" s="38">
        <v>4.3</v>
      </c>
      <c r="CP33" s="38">
        <v>2.5</v>
      </c>
      <c r="CQ33" s="38">
        <v>2.3</v>
      </c>
      <c r="CR33" s="38" t="s">
        <v>218</v>
      </c>
      <c r="CS33" s="38" t="s">
        <v>218</v>
      </c>
      <c r="CT33" s="38">
        <v>2.88</v>
      </c>
      <c r="CU33" s="38">
        <v>2.88</v>
      </c>
      <c r="CV33" s="38">
        <v>2.5</v>
      </c>
      <c r="CW33" s="38" t="s">
        <v>213</v>
      </c>
      <c r="CX33" s="38" t="s">
        <v>213</v>
      </c>
      <c r="CY33" s="38" t="s">
        <v>213</v>
      </c>
      <c r="CZ33" s="38" t="s">
        <v>213</v>
      </c>
      <c r="DA33" s="38" t="s">
        <v>213</v>
      </c>
      <c r="DB33" s="38" t="s">
        <v>213</v>
      </c>
      <c r="DC33" s="38" t="s">
        <v>213</v>
      </c>
      <c r="DD33" s="38" t="s">
        <v>213</v>
      </c>
      <c r="DE33" s="38" t="s">
        <v>213</v>
      </c>
      <c r="DF33" s="38" t="s">
        <v>213</v>
      </c>
      <c r="DG33" s="38" t="s">
        <v>213</v>
      </c>
      <c r="DH33" s="38" t="s">
        <v>213</v>
      </c>
      <c r="DI33" s="38" t="s">
        <v>219</v>
      </c>
      <c r="DJ33" s="38" t="s">
        <v>219</v>
      </c>
      <c r="DK33" s="38" t="s">
        <v>213</v>
      </c>
      <c r="DL33" s="38">
        <v>44.1</v>
      </c>
      <c r="DM33" s="38">
        <v>14.85</v>
      </c>
      <c r="DN33" s="38">
        <v>16.56</v>
      </c>
      <c r="DO33" s="38">
        <v>17.08</v>
      </c>
      <c r="DP33" s="38">
        <v>17.51</v>
      </c>
      <c r="DQ33" s="38">
        <v>18.18</v>
      </c>
      <c r="DR33" s="38">
        <v>18.56</v>
      </c>
      <c r="DS33" s="38">
        <v>19.15</v>
      </c>
      <c r="DT33" s="38">
        <v>19.89</v>
      </c>
      <c r="DU33" s="38">
        <v>20.72</v>
      </c>
      <c r="DV33" s="38">
        <v>21.56</v>
      </c>
      <c r="DW33" s="38">
        <v>0.1</v>
      </c>
      <c r="DX33" s="38">
        <v>1.2</v>
      </c>
      <c r="DY33" s="38">
        <v>2.1</v>
      </c>
      <c r="DZ33" s="38">
        <v>2.6</v>
      </c>
      <c r="EA33" s="38">
        <v>3.3</v>
      </c>
      <c r="EB33" s="38">
        <v>3.8</v>
      </c>
      <c r="EC33" s="38">
        <v>4.4</v>
      </c>
      <c r="ED33" s="38">
        <v>5</v>
      </c>
      <c r="EE33" s="38">
        <v>5.6</v>
      </c>
      <c r="EF33" s="38">
        <v>6.2</v>
      </c>
      <c r="EG33" s="38">
        <v>7.5</v>
      </c>
      <c r="EH33" s="38">
        <v>7.1</v>
      </c>
      <c r="EI33" s="38">
        <v>6.5</v>
      </c>
      <c r="EJ33" s="38">
        <v>6</v>
      </c>
      <c r="EK33" s="38">
        <v>5.6</v>
      </c>
      <c r="EL33" s="38">
        <v>5</v>
      </c>
      <c r="EM33" s="38">
        <v>4.2</v>
      </c>
      <c r="EN33" s="38">
        <v>3.5</v>
      </c>
      <c r="EO33" s="38">
        <v>3</v>
      </c>
      <c r="EP33" s="38">
        <v>2.6</v>
      </c>
      <c r="EQ33" s="38">
        <v>1.19</v>
      </c>
      <c r="ER33" s="38">
        <v>1.28</v>
      </c>
      <c r="ES33" s="38">
        <v>1.5</v>
      </c>
      <c r="ET33" s="38">
        <v>1.54</v>
      </c>
      <c r="EU33" s="38">
        <v>1.57</v>
      </c>
      <c r="EV33" s="38">
        <v>1.77</v>
      </c>
      <c r="EW33" s="38">
        <v>1.74</v>
      </c>
      <c r="EX33" s="38">
        <v>1.86</v>
      </c>
      <c r="EY33" s="38">
        <v>2.01</v>
      </c>
      <c r="EZ33" s="38">
        <v>2.37</v>
      </c>
      <c r="FA33" s="38">
        <v>0</v>
      </c>
      <c r="FB33" s="38">
        <v>2</v>
      </c>
      <c r="FC33" s="38">
        <v>3</v>
      </c>
      <c r="FD33" s="38">
        <v>3</v>
      </c>
      <c r="FE33" s="38">
        <v>3</v>
      </c>
      <c r="FF33" s="38">
        <v>3</v>
      </c>
      <c r="FG33" s="38">
        <v>4</v>
      </c>
      <c r="FH33" s="38">
        <v>5</v>
      </c>
      <c r="FI33" s="38">
        <v>6</v>
      </c>
      <c r="FJ33" s="38">
        <v>7</v>
      </c>
      <c r="FK33" s="38">
        <v>1</v>
      </c>
      <c r="FL33" s="38">
        <v>27</v>
      </c>
      <c r="FM33" s="38">
        <v>39</v>
      </c>
      <c r="FN33" s="38">
        <v>46</v>
      </c>
      <c r="FO33" s="38">
        <v>51</v>
      </c>
      <c r="FP33" s="38">
        <v>73</v>
      </c>
      <c r="FQ33" s="38">
        <v>99</v>
      </c>
      <c r="FR33" s="38">
        <v>145</v>
      </c>
      <c r="FS33" s="38">
        <v>182</v>
      </c>
      <c r="FT33" s="38">
        <v>212</v>
      </c>
      <c r="FU33" s="38">
        <v>0</v>
      </c>
      <c r="FV33" s="38">
        <v>0</v>
      </c>
      <c r="FW33" s="38">
        <v>0</v>
      </c>
      <c r="FX33" s="38">
        <v>0</v>
      </c>
      <c r="FY33" s="38">
        <v>0</v>
      </c>
      <c r="FZ33" s="38">
        <v>1</v>
      </c>
      <c r="GA33" s="38">
        <v>1</v>
      </c>
      <c r="GB33" s="38">
        <v>1</v>
      </c>
      <c r="GC33" s="38">
        <v>1</v>
      </c>
      <c r="GD33" s="38">
        <v>1</v>
      </c>
      <c r="GE33" s="38">
        <v>1</v>
      </c>
      <c r="GF33" s="38">
        <v>1</v>
      </c>
      <c r="GG33" s="38">
        <v>1</v>
      </c>
      <c r="GH33" s="38">
        <v>1</v>
      </c>
      <c r="GI33" s="38">
        <v>2</v>
      </c>
      <c r="GJ33" s="38">
        <v>2</v>
      </c>
      <c r="GK33" s="38">
        <v>2</v>
      </c>
      <c r="GL33" s="38">
        <v>3</v>
      </c>
      <c r="GM33" s="38">
        <v>3</v>
      </c>
      <c r="GN33" s="38">
        <v>3</v>
      </c>
      <c r="GO33" s="38">
        <v>0</v>
      </c>
      <c r="GP33" s="38">
        <v>0</v>
      </c>
      <c r="GQ33" s="38">
        <v>1</v>
      </c>
      <c r="GR33" s="38">
        <v>1</v>
      </c>
      <c r="GS33" s="38">
        <v>1</v>
      </c>
      <c r="GT33" s="38">
        <v>1</v>
      </c>
      <c r="GU33" s="38">
        <v>2</v>
      </c>
      <c r="GV33" s="38">
        <v>2</v>
      </c>
      <c r="GW33" s="38">
        <v>3</v>
      </c>
      <c r="GX33" s="38">
        <v>3</v>
      </c>
      <c r="GY33" s="38" t="s">
        <v>274</v>
      </c>
      <c r="GZ33" s="38" t="s">
        <v>275</v>
      </c>
      <c r="HA33" s="38" t="s">
        <v>276</v>
      </c>
      <c r="HB33" s="38" t="s">
        <v>225</v>
      </c>
      <c r="HC33" s="38" t="s">
        <v>277</v>
      </c>
      <c r="HD33" s="38" t="s">
        <v>218</v>
      </c>
    </row>
    <row r="34" spans="1:212" s="38" customFormat="1" ht="12.75">
      <c r="A34" s="38">
        <f t="shared" si="2"/>
        <v>55839</v>
      </c>
      <c r="B34" s="41" t="str">
        <f t="shared" si="3"/>
        <v>G2</v>
      </c>
      <c r="C34" s="38">
        <f t="shared" si="0"/>
        <v>0.1444</v>
      </c>
      <c r="D34" s="38">
        <f t="shared" si="1"/>
        <v>0.2883</v>
      </c>
      <c r="E34" s="39"/>
      <c r="F34" s="39"/>
      <c r="G34" s="38">
        <v>55839</v>
      </c>
      <c r="H34" s="38" t="s">
        <v>226</v>
      </c>
      <c r="I34" s="38" t="s">
        <v>207</v>
      </c>
      <c r="J34" s="38">
        <v>2</v>
      </c>
      <c r="K34" s="38">
        <v>10</v>
      </c>
      <c r="L34" s="38">
        <v>57339274</v>
      </c>
      <c r="M34" s="38">
        <v>0</v>
      </c>
      <c r="N34" s="38" t="s">
        <v>271</v>
      </c>
      <c r="O34" s="38">
        <v>20050624</v>
      </c>
      <c r="P34" s="38" t="s">
        <v>284</v>
      </c>
      <c r="Q34" s="38" t="s">
        <v>210</v>
      </c>
      <c r="R34" s="38" t="s">
        <v>273</v>
      </c>
      <c r="S34" s="38">
        <v>350</v>
      </c>
      <c r="T34" s="38">
        <v>3.72</v>
      </c>
      <c r="U34" s="38">
        <v>41.1</v>
      </c>
      <c r="V34" s="38">
        <v>89</v>
      </c>
      <c r="W34" s="38">
        <v>2.6</v>
      </c>
      <c r="X34" s="38">
        <v>0.1444</v>
      </c>
      <c r="Y34" s="38">
        <v>0.2883</v>
      </c>
      <c r="Z34" s="38">
        <v>1600</v>
      </c>
      <c r="AA34" s="38">
        <v>20</v>
      </c>
      <c r="AB34" s="38">
        <v>99</v>
      </c>
      <c r="AC34" s="38">
        <v>40.1</v>
      </c>
      <c r="AD34" s="38">
        <v>110</v>
      </c>
      <c r="AE34" s="38">
        <v>29.8</v>
      </c>
      <c r="AF34" s="38">
        <v>68.1</v>
      </c>
      <c r="AG34" s="38">
        <v>1.5</v>
      </c>
      <c r="AH34" s="38">
        <v>7</v>
      </c>
      <c r="AI34" s="38" t="s">
        <v>213</v>
      </c>
      <c r="AJ34" s="38">
        <v>2592</v>
      </c>
      <c r="AK34" s="38">
        <v>16.4</v>
      </c>
      <c r="AL34" s="38">
        <v>97.5</v>
      </c>
      <c r="AM34" s="38">
        <v>40</v>
      </c>
      <c r="AN34" s="38">
        <v>110.1</v>
      </c>
      <c r="AO34" s="38">
        <v>32.7</v>
      </c>
      <c r="AP34" s="38">
        <v>68.1</v>
      </c>
      <c r="AQ34" s="38">
        <v>2.14</v>
      </c>
      <c r="AR34" s="38">
        <v>-4</v>
      </c>
      <c r="AS34" s="38" t="s">
        <v>213</v>
      </c>
      <c r="AT34" s="38" t="s">
        <v>214</v>
      </c>
      <c r="AU34" s="38">
        <v>435</v>
      </c>
      <c r="AV34" s="38">
        <v>110.5</v>
      </c>
      <c r="AW34" s="38">
        <v>0.7</v>
      </c>
      <c r="AX34" s="38">
        <v>664.9</v>
      </c>
      <c r="AY34" s="38">
        <v>628.4</v>
      </c>
      <c r="AZ34" s="38" t="s">
        <v>213</v>
      </c>
      <c r="BA34" s="38" t="s">
        <v>213</v>
      </c>
      <c r="BB34" s="38" t="s">
        <v>215</v>
      </c>
      <c r="BC34" s="38" t="s">
        <v>213</v>
      </c>
      <c r="BD34" s="38" t="s">
        <v>216</v>
      </c>
      <c r="BE34" s="38">
        <v>802</v>
      </c>
      <c r="BF34" s="38">
        <v>214.6</v>
      </c>
      <c r="BG34" s="38">
        <v>1.3</v>
      </c>
      <c r="BH34" s="38">
        <v>630.5</v>
      </c>
      <c r="BI34" s="38">
        <v>143.1</v>
      </c>
      <c r="BJ34" s="38" t="s">
        <v>213</v>
      </c>
      <c r="BK34" s="38" t="s">
        <v>213</v>
      </c>
      <c r="BL34" s="38" t="s">
        <v>215</v>
      </c>
      <c r="BM34" s="38" t="s">
        <v>213</v>
      </c>
      <c r="BN34" s="38" t="s">
        <v>216</v>
      </c>
      <c r="BO34" s="38">
        <v>101.8</v>
      </c>
      <c r="BP34" s="38">
        <v>104.5</v>
      </c>
      <c r="BQ34" s="38">
        <v>72.1</v>
      </c>
      <c r="BR34" s="38">
        <v>68.8</v>
      </c>
      <c r="BS34" s="38">
        <v>100</v>
      </c>
      <c r="BT34" s="38">
        <v>97.8</v>
      </c>
      <c r="BU34" s="38">
        <v>108.9</v>
      </c>
      <c r="BV34" s="38">
        <v>118.4</v>
      </c>
      <c r="BW34" s="38">
        <v>97.6</v>
      </c>
      <c r="BX34" s="38">
        <v>133.6</v>
      </c>
      <c r="BY34" s="38">
        <v>70.1</v>
      </c>
      <c r="BZ34" s="38">
        <v>106.8</v>
      </c>
      <c r="CA34" s="38" t="s">
        <v>217</v>
      </c>
      <c r="CB34" s="38" t="s">
        <v>217</v>
      </c>
      <c r="CC34" s="38">
        <v>98.37</v>
      </c>
      <c r="CD34" s="38">
        <v>98.37</v>
      </c>
      <c r="CE34" s="38">
        <v>89</v>
      </c>
      <c r="CF34" s="38">
        <v>1.9</v>
      </c>
      <c r="CG34" s="38">
        <v>4.5</v>
      </c>
      <c r="CH34" s="38">
        <v>2.8</v>
      </c>
      <c r="CI34" s="38">
        <v>2.2</v>
      </c>
      <c r="CJ34" s="38">
        <v>3.3</v>
      </c>
      <c r="CK34" s="38">
        <v>2.2</v>
      </c>
      <c r="CL34" s="38">
        <v>4.3</v>
      </c>
      <c r="CM34" s="38">
        <v>3.1</v>
      </c>
      <c r="CN34" s="38">
        <v>3.2</v>
      </c>
      <c r="CO34" s="38">
        <v>2.7</v>
      </c>
      <c r="CP34" s="38">
        <v>2.4</v>
      </c>
      <c r="CQ34" s="38">
        <v>2</v>
      </c>
      <c r="CR34" s="38" t="s">
        <v>218</v>
      </c>
      <c r="CS34" s="38" t="s">
        <v>218</v>
      </c>
      <c r="CT34" s="38">
        <v>2.88</v>
      </c>
      <c r="CU34" s="38">
        <v>2.88</v>
      </c>
      <c r="CV34" s="38">
        <v>2.6</v>
      </c>
      <c r="CW34" s="38" t="s">
        <v>213</v>
      </c>
      <c r="CX34" s="38" t="s">
        <v>213</v>
      </c>
      <c r="CY34" s="38" t="s">
        <v>213</v>
      </c>
      <c r="CZ34" s="38" t="s">
        <v>213</v>
      </c>
      <c r="DA34" s="38" t="s">
        <v>213</v>
      </c>
      <c r="DB34" s="38" t="s">
        <v>213</v>
      </c>
      <c r="DC34" s="38" t="s">
        <v>213</v>
      </c>
      <c r="DD34" s="38" t="s">
        <v>213</v>
      </c>
      <c r="DE34" s="38" t="s">
        <v>213</v>
      </c>
      <c r="DF34" s="38" t="s">
        <v>213</v>
      </c>
      <c r="DG34" s="38" t="s">
        <v>213</v>
      </c>
      <c r="DH34" s="38" t="s">
        <v>213</v>
      </c>
      <c r="DI34" s="38" t="s">
        <v>219</v>
      </c>
      <c r="DJ34" s="38" t="s">
        <v>219</v>
      </c>
      <c r="DK34" s="38" t="s">
        <v>213</v>
      </c>
      <c r="DL34" s="38">
        <v>41.1</v>
      </c>
      <c r="DM34" s="38">
        <v>16.24</v>
      </c>
      <c r="DN34" s="38">
        <v>17.1</v>
      </c>
      <c r="DO34" s="38">
        <v>17.8</v>
      </c>
      <c r="DP34" s="38">
        <v>18.32</v>
      </c>
      <c r="DQ34" s="38">
        <v>18.72</v>
      </c>
      <c r="DR34" s="38">
        <v>18.79</v>
      </c>
      <c r="DS34" s="38">
        <v>18.94</v>
      </c>
      <c r="DT34" s="38">
        <v>19.39</v>
      </c>
      <c r="DU34" s="38">
        <v>19.73</v>
      </c>
      <c r="DV34" s="38">
        <v>20.4</v>
      </c>
      <c r="DW34" s="38">
        <v>0</v>
      </c>
      <c r="DX34" s="38">
        <v>1.5</v>
      </c>
      <c r="DY34" s="38">
        <v>2.4</v>
      </c>
      <c r="DZ34" s="38">
        <v>2.9</v>
      </c>
      <c r="EA34" s="38">
        <v>3.4</v>
      </c>
      <c r="EB34" s="38">
        <v>3.7</v>
      </c>
      <c r="EC34" s="38">
        <v>4.2</v>
      </c>
      <c r="ED34" s="38">
        <v>4.7</v>
      </c>
      <c r="EE34" s="38">
        <v>5.1</v>
      </c>
      <c r="EF34" s="38">
        <v>5.6</v>
      </c>
      <c r="EG34" s="38">
        <v>11.2</v>
      </c>
      <c r="EH34" s="38">
        <v>10.5</v>
      </c>
      <c r="EI34" s="38">
        <v>10.2</v>
      </c>
      <c r="EJ34" s="38">
        <v>9.4</v>
      </c>
      <c r="EK34" s="38">
        <v>9.1</v>
      </c>
      <c r="EL34" s="38">
        <v>8.7</v>
      </c>
      <c r="EM34" s="38">
        <v>6.9</v>
      </c>
      <c r="EN34" s="38">
        <v>6.3</v>
      </c>
      <c r="EO34" s="38">
        <v>5.6</v>
      </c>
      <c r="EP34" s="38">
        <v>4.8</v>
      </c>
      <c r="EQ34" s="38">
        <v>1.94</v>
      </c>
      <c r="ER34" s="38">
        <v>2.35</v>
      </c>
      <c r="ES34" s="38">
        <v>2.4</v>
      </c>
      <c r="ET34" s="38">
        <v>2.51</v>
      </c>
      <c r="EU34" s="38">
        <v>2.54</v>
      </c>
      <c r="EV34" s="38">
        <v>2.74</v>
      </c>
      <c r="EW34" s="38">
        <v>2.77</v>
      </c>
      <c r="EX34" s="38">
        <v>2.62</v>
      </c>
      <c r="EY34" s="38">
        <v>2.94</v>
      </c>
      <c r="EZ34" s="38">
        <v>3.05</v>
      </c>
      <c r="FA34" s="38">
        <v>0</v>
      </c>
      <c r="FB34" s="38">
        <v>2</v>
      </c>
      <c r="FC34" s="38">
        <v>2</v>
      </c>
      <c r="FD34" s="38">
        <v>3</v>
      </c>
      <c r="FE34" s="38">
        <v>3</v>
      </c>
      <c r="FF34" s="38">
        <v>3</v>
      </c>
      <c r="FG34" s="38">
        <v>4</v>
      </c>
      <c r="FH34" s="38">
        <v>5</v>
      </c>
      <c r="FI34" s="38">
        <v>5</v>
      </c>
      <c r="FJ34" s="38">
        <v>6</v>
      </c>
      <c r="FK34" s="38">
        <v>1</v>
      </c>
      <c r="FL34" s="38">
        <v>33</v>
      </c>
      <c r="FM34" s="38">
        <v>48</v>
      </c>
      <c r="FN34" s="38">
        <v>58</v>
      </c>
      <c r="FO34" s="38">
        <v>62</v>
      </c>
      <c r="FP34" s="38">
        <v>108</v>
      </c>
      <c r="FQ34" s="38">
        <v>139</v>
      </c>
      <c r="FR34" s="38">
        <v>169</v>
      </c>
      <c r="FS34" s="38">
        <v>220</v>
      </c>
      <c r="FT34" s="38">
        <v>283</v>
      </c>
      <c r="FU34" s="38">
        <v>0</v>
      </c>
      <c r="FV34" s="38">
        <v>1</v>
      </c>
      <c r="FW34" s="38">
        <v>0</v>
      </c>
      <c r="FX34" s="38">
        <v>0</v>
      </c>
      <c r="FY34" s="38">
        <v>0</v>
      </c>
      <c r="FZ34" s="38">
        <v>0</v>
      </c>
      <c r="GA34" s="38">
        <v>0</v>
      </c>
      <c r="GB34" s="38">
        <v>0</v>
      </c>
      <c r="GC34" s="38">
        <v>1</v>
      </c>
      <c r="GD34" s="38">
        <v>1</v>
      </c>
      <c r="GE34" s="38">
        <v>1</v>
      </c>
      <c r="GF34" s="38">
        <v>2</v>
      </c>
      <c r="GG34" s="38">
        <v>2</v>
      </c>
      <c r="GH34" s="38">
        <v>2</v>
      </c>
      <c r="GI34" s="38">
        <v>3</v>
      </c>
      <c r="GJ34" s="38">
        <v>5</v>
      </c>
      <c r="GK34" s="38">
        <v>6</v>
      </c>
      <c r="GL34" s="38">
        <v>6</v>
      </c>
      <c r="GM34" s="38">
        <v>6</v>
      </c>
      <c r="GN34" s="38">
        <v>6</v>
      </c>
      <c r="GO34" s="38">
        <v>0</v>
      </c>
      <c r="GP34" s="38">
        <v>1</v>
      </c>
      <c r="GQ34" s="38">
        <v>1</v>
      </c>
      <c r="GR34" s="38">
        <v>1</v>
      </c>
      <c r="GS34" s="38">
        <v>2</v>
      </c>
      <c r="GT34" s="38">
        <v>4</v>
      </c>
      <c r="GU34" s="38">
        <v>5</v>
      </c>
      <c r="GV34" s="38">
        <v>6</v>
      </c>
      <c r="GW34" s="38">
        <v>7</v>
      </c>
      <c r="GX34" s="38">
        <v>8</v>
      </c>
      <c r="GY34" s="38" t="s">
        <v>274</v>
      </c>
      <c r="GZ34" s="38" t="s">
        <v>285</v>
      </c>
      <c r="HA34" s="38" t="s">
        <v>286</v>
      </c>
      <c r="HB34" s="38" t="s">
        <v>225</v>
      </c>
      <c r="HC34" s="38" t="s">
        <v>277</v>
      </c>
      <c r="HD34" s="38" t="s">
        <v>218</v>
      </c>
    </row>
    <row r="35" spans="1:212" s="38" customFormat="1" ht="12.75">
      <c r="A35" s="38">
        <f t="shared" si="2"/>
        <v>55843</v>
      </c>
      <c r="B35" s="41" t="str">
        <f t="shared" si="3"/>
        <v>G2</v>
      </c>
      <c r="C35" s="38">
        <f t="shared" si="0"/>
        <v>0.1522</v>
      </c>
      <c r="D35" s="38">
        <f t="shared" si="1"/>
        <v>0.8958</v>
      </c>
      <c r="E35" s="39"/>
      <c r="F35" s="39"/>
      <c r="G35" s="38">
        <v>55843</v>
      </c>
      <c r="H35" s="38" t="s">
        <v>226</v>
      </c>
      <c r="I35" s="38" t="s">
        <v>264</v>
      </c>
      <c r="J35" s="38">
        <v>2</v>
      </c>
      <c r="K35" s="38">
        <v>11</v>
      </c>
      <c r="L35" s="38">
        <v>57339274</v>
      </c>
      <c r="M35" s="38">
        <v>350</v>
      </c>
      <c r="N35" s="38" t="s">
        <v>271</v>
      </c>
      <c r="O35" s="38">
        <v>20050711</v>
      </c>
      <c r="P35" s="38" t="s">
        <v>294</v>
      </c>
      <c r="Q35" s="38" t="s">
        <v>210</v>
      </c>
      <c r="R35" s="38" t="s">
        <v>273</v>
      </c>
      <c r="S35" s="38">
        <v>350</v>
      </c>
      <c r="T35" s="38">
        <v>3.6</v>
      </c>
      <c r="U35" s="38">
        <v>35.3</v>
      </c>
      <c r="V35" s="38">
        <v>62.8</v>
      </c>
      <c r="W35" s="38">
        <v>1.8</v>
      </c>
      <c r="X35" s="38">
        <v>0.1522</v>
      </c>
      <c r="Y35" s="38">
        <v>0.8958</v>
      </c>
      <c r="Z35" s="38">
        <v>1600</v>
      </c>
      <c r="AA35" s="38">
        <v>20</v>
      </c>
      <c r="AB35" s="38">
        <v>99</v>
      </c>
      <c r="AC35" s="38">
        <v>40</v>
      </c>
      <c r="AD35" s="38">
        <v>110</v>
      </c>
      <c r="AE35" s="38">
        <v>29</v>
      </c>
      <c r="AF35" s="38">
        <v>68.3</v>
      </c>
      <c r="AG35" s="38">
        <v>1.5</v>
      </c>
      <c r="AH35" s="38">
        <v>7</v>
      </c>
      <c r="AI35" s="38" t="s">
        <v>213</v>
      </c>
      <c r="AJ35" s="38">
        <v>2590</v>
      </c>
      <c r="AK35" s="38">
        <v>15.3</v>
      </c>
      <c r="AL35" s="38">
        <v>97.5</v>
      </c>
      <c r="AM35" s="38">
        <v>40.1</v>
      </c>
      <c r="AN35" s="38">
        <v>110.1</v>
      </c>
      <c r="AO35" s="38">
        <v>29.5</v>
      </c>
      <c r="AP35" s="38">
        <v>67.9</v>
      </c>
      <c r="AQ35" s="38">
        <v>2.22</v>
      </c>
      <c r="AR35" s="38">
        <v>-4.2</v>
      </c>
      <c r="AS35" s="38" t="s">
        <v>213</v>
      </c>
      <c r="AT35" s="38" t="s">
        <v>214</v>
      </c>
      <c r="AU35" s="38">
        <v>444</v>
      </c>
      <c r="AV35" s="38">
        <v>106.2</v>
      </c>
      <c r="AW35" s="38">
        <v>0.7</v>
      </c>
      <c r="AX35" s="38">
        <v>665.5</v>
      </c>
      <c r="AY35" s="38">
        <v>626.1</v>
      </c>
      <c r="AZ35" s="38" t="s">
        <v>213</v>
      </c>
      <c r="BA35" s="38" t="s">
        <v>213</v>
      </c>
      <c r="BB35" s="38" t="s">
        <v>215</v>
      </c>
      <c r="BC35" s="38" t="s">
        <v>213</v>
      </c>
      <c r="BD35" s="38" t="s">
        <v>216</v>
      </c>
      <c r="BE35" s="38">
        <v>812</v>
      </c>
      <c r="BF35" s="38">
        <v>216.6</v>
      </c>
      <c r="BG35" s="38">
        <v>1.3</v>
      </c>
      <c r="BH35" s="38">
        <v>477.2</v>
      </c>
      <c r="BI35" s="38">
        <v>619.9</v>
      </c>
      <c r="BJ35" s="38" t="s">
        <v>213</v>
      </c>
      <c r="BK35" s="38" t="s">
        <v>213</v>
      </c>
      <c r="BL35" s="38" t="s">
        <v>215</v>
      </c>
      <c r="BM35" s="38" t="s">
        <v>213</v>
      </c>
      <c r="BN35" s="38" t="s">
        <v>216</v>
      </c>
      <c r="BO35" s="38">
        <v>58.1</v>
      </c>
      <c r="BP35" s="38">
        <v>87</v>
      </c>
      <c r="BQ35" s="38">
        <v>66.9</v>
      </c>
      <c r="BR35" s="38">
        <v>57.1</v>
      </c>
      <c r="BS35" s="38">
        <v>61.7</v>
      </c>
      <c r="BT35" s="38">
        <v>67.7</v>
      </c>
      <c r="BU35" s="38">
        <v>75.1</v>
      </c>
      <c r="BV35" s="38">
        <v>72.5</v>
      </c>
      <c r="BW35" s="38">
        <v>92.4</v>
      </c>
      <c r="BX35" s="38">
        <v>52</v>
      </c>
      <c r="BY35" s="38">
        <v>66</v>
      </c>
      <c r="BZ35" s="38">
        <v>52.8</v>
      </c>
      <c r="CA35" s="38" t="s">
        <v>217</v>
      </c>
      <c r="CB35" s="38" t="s">
        <v>217</v>
      </c>
      <c r="CC35" s="38">
        <v>67.44</v>
      </c>
      <c r="CD35" s="38">
        <v>67.44</v>
      </c>
      <c r="CE35" s="38">
        <v>62.8</v>
      </c>
      <c r="CF35" s="38">
        <v>2.7</v>
      </c>
      <c r="CG35" s="38">
        <v>2.9</v>
      </c>
      <c r="CH35" s="38">
        <v>2.7</v>
      </c>
      <c r="CI35" s="38">
        <v>0.5</v>
      </c>
      <c r="CJ35" s="38">
        <v>1.5</v>
      </c>
      <c r="CK35" s="38">
        <v>1.4</v>
      </c>
      <c r="CL35" s="38">
        <v>1.8</v>
      </c>
      <c r="CM35" s="38">
        <v>2</v>
      </c>
      <c r="CN35" s="38">
        <v>3.1</v>
      </c>
      <c r="CO35" s="38">
        <v>1.6</v>
      </c>
      <c r="CP35" s="38">
        <v>2</v>
      </c>
      <c r="CQ35" s="38">
        <v>1.1</v>
      </c>
      <c r="CR35" s="38" t="s">
        <v>218</v>
      </c>
      <c r="CS35" s="38" t="s">
        <v>218</v>
      </c>
      <c r="CT35" s="38">
        <v>1.94</v>
      </c>
      <c r="CU35" s="38">
        <v>1.94</v>
      </c>
      <c r="CV35" s="38">
        <v>1.8</v>
      </c>
      <c r="CW35" s="38" t="s">
        <v>213</v>
      </c>
      <c r="CX35" s="38" t="s">
        <v>213</v>
      </c>
      <c r="CY35" s="38" t="s">
        <v>213</v>
      </c>
      <c r="CZ35" s="38" t="s">
        <v>213</v>
      </c>
      <c r="DA35" s="38" t="s">
        <v>213</v>
      </c>
      <c r="DB35" s="38" t="s">
        <v>213</v>
      </c>
      <c r="DC35" s="38" t="s">
        <v>213</v>
      </c>
      <c r="DD35" s="38" t="s">
        <v>213</v>
      </c>
      <c r="DE35" s="38" t="s">
        <v>213</v>
      </c>
      <c r="DF35" s="38" t="s">
        <v>213</v>
      </c>
      <c r="DG35" s="38" t="s">
        <v>213</v>
      </c>
      <c r="DH35" s="38" t="s">
        <v>213</v>
      </c>
      <c r="DI35" s="38" t="s">
        <v>219</v>
      </c>
      <c r="DJ35" s="38" t="s">
        <v>219</v>
      </c>
      <c r="DK35" s="38" t="s">
        <v>213</v>
      </c>
      <c r="DL35" s="38">
        <v>35.3</v>
      </c>
      <c r="DM35" s="38">
        <v>15.62</v>
      </c>
      <c r="DN35" s="38">
        <v>16.62</v>
      </c>
      <c r="DO35" s="38">
        <v>17.1</v>
      </c>
      <c r="DP35" s="38">
        <v>17.57</v>
      </c>
      <c r="DQ35" s="38">
        <v>17.84</v>
      </c>
      <c r="DR35" s="38">
        <v>17.98</v>
      </c>
      <c r="DS35" s="38">
        <v>18.4</v>
      </c>
      <c r="DT35" s="38">
        <v>18.8</v>
      </c>
      <c r="DU35" s="38">
        <v>19.87</v>
      </c>
      <c r="DV35" s="38">
        <v>19.79</v>
      </c>
      <c r="DW35" s="38">
        <v>0.1</v>
      </c>
      <c r="DX35" s="38">
        <v>1.5</v>
      </c>
      <c r="DY35" s="38">
        <v>2.5</v>
      </c>
      <c r="DZ35" s="38">
        <v>3</v>
      </c>
      <c r="EA35" s="38">
        <v>3.3</v>
      </c>
      <c r="EB35" s="38">
        <v>3.6</v>
      </c>
      <c r="EC35" s="38">
        <v>3.9</v>
      </c>
      <c r="ED35" s="38">
        <v>4.4</v>
      </c>
      <c r="EE35" s="38">
        <v>4.8</v>
      </c>
      <c r="EF35" s="38">
        <v>5.4</v>
      </c>
      <c r="EG35" s="38">
        <v>8.3</v>
      </c>
      <c r="EH35" s="38">
        <v>7.7</v>
      </c>
      <c r="EI35" s="38">
        <v>6.9</v>
      </c>
      <c r="EJ35" s="38">
        <v>6.3</v>
      </c>
      <c r="EK35" s="38">
        <v>5.9</v>
      </c>
      <c r="EL35" s="38">
        <v>5.6</v>
      </c>
      <c r="EM35" s="38">
        <v>4.9</v>
      </c>
      <c r="EN35" s="38">
        <v>4.7</v>
      </c>
      <c r="EO35" s="38">
        <v>4.4</v>
      </c>
      <c r="EP35" s="38">
        <v>4.1</v>
      </c>
      <c r="EQ35" s="38">
        <v>1.91</v>
      </c>
      <c r="ER35" s="38">
        <v>1.95</v>
      </c>
      <c r="ES35" s="38">
        <v>2.16</v>
      </c>
      <c r="ET35" s="38">
        <v>2.78</v>
      </c>
      <c r="EU35" s="38">
        <v>2.87</v>
      </c>
      <c r="EV35" s="38">
        <v>2.41</v>
      </c>
      <c r="EW35" s="38">
        <v>2.53</v>
      </c>
      <c r="EX35" s="38">
        <v>2.6</v>
      </c>
      <c r="EY35" s="38">
        <v>2.63</v>
      </c>
      <c r="EZ35" s="38">
        <v>2.75</v>
      </c>
      <c r="FA35" s="38">
        <v>0</v>
      </c>
      <c r="FB35" s="38">
        <v>2</v>
      </c>
      <c r="FC35" s="38">
        <v>3</v>
      </c>
      <c r="FD35" s="38">
        <v>3</v>
      </c>
      <c r="FE35" s="38">
        <v>3</v>
      </c>
      <c r="FF35" s="38">
        <v>4</v>
      </c>
      <c r="FG35" s="38">
        <v>5</v>
      </c>
      <c r="FH35" s="38">
        <v>5</v>
      </c>
      <c r="FI35" s="38">
        <v>6</v>
      </c>
      <c r="FJ35" s="38">
        <v>7</v>
      </c>
      <c r="FK35" s="38">
        <v>1</v>
      </c>
      <c r="FL35" s="38">
        <v>24</v>
      </c>
      <c r="FM35" s="38">
        <v>35</v>
      </c>
      <c r="FN35" s="38">
        <v>40</v>
      </c>
      <c r="FO35" s="38">
        <v>43</v>
      </c>
      <c r="FP35" s="38">
        <v>76</v>
      </c>
      <c r="FQ35" s="38">
        <v>97</v>
      </c>
      <c r="FR35" s="38">
        <v>113</v>
      </c>
      <c r="FS35" s="38">
        <v>145</v>
      </c>
      <c r="FT35" s="38">
        <v>196</v>
      </c>
      <c r="FU35" s="38">
        <v>0</v>
      </c>
      <c r="FV35" s="38">
        <v>0</v>
      </c>
      <c r="FW35" s="38">
        <v>0</v>
      </c>
      <c r="FX35" s="38">
        <v>0</v>
      </c>
      <c r="FY35" s="38">
        <v>0</v>
      </c>
      <c r="FZ35" s="38">
        <v>1</v>
      </c>
      <c r="GA35" s="38">
        <v>0</v>
      </c>
      <c r="GB35" s="38">
        <v>1</v>
      </c>
      <c r="GC35" s="38">
        <v>1</v>
      </c>
      <c r="GD35" s="38">
        <v>1</v>
      </c>
      <c r="GE35" s="38">
        <v>2</v>
      </c>
      <c r="GF35" s="38">
        <v>2</v>
      </c>
      <c r="GG35" s="38">
        <v>3</v>
      </c>
      <c r="GH35" s="38">
        <v>2</v>
      </c>
      <c r="GI35" s="38">
        <v>2</v>
      </c>
      <c r="GJ35" s="38">
        <v>3</v>
      </c>
      <c r="GK35" s="38">
        <v>4</v>
      </c>
      <c r="GL35" s="38">
        <v>4</v>
      </c>
      <c r="GM35" s="38">
        <v>4</v>
      </c>
      <c r="GN35" s="38">
        <v>4</v>
      </c>
      <c r="GO35" s="38">
        <v>0</v>
      </c>
      <c r="GP35" s="38">
        <v>0</v>
      </c>
      <c r="GQ35" s="38">
        <v>1</v>
      </c>
      <c r="GR35" s="38">
        <v>1</v>
      </c>
      <c r="GS35" s="38">
        <v>1</v>
      </c>
      <c r="GT35" s="38">
        <v>2</v>
      </c>
      <c r="GU35" s="38">
        <v>3</v>
      </c>
      <c r="GV35" s="38">
        <v>4</v>
      </c>
      <c r="GW35" s="38">
        <v>4</v>
      </c>
      <c r="GX35" s="38">
        <v>5</v>
      </c>
      <c r="GY35" s="38" t="s">
        <v>292</v>
      </c>
      <c r="GZ35" s="38" t="s">
        <v>295</v>
      </c>
      <c r="HA35" s="38" t="s">
        <v>296</v>
      </c>
      <c r="HB35" s="38" t="s">
        <v>225</v>
      </c>
      <c r="HC35" s="38" t="s">
        <v>277</v>
      </c>
      <c r="HD35" s="38" t="s">
        <v>218</v>
      </c>
    </row>
    <row r="36" spans="1:212" s="38" customFormat="1" ht="12.75">
      <c r="A36" s="38">
        <f t="shared" si="2"/>
        <v>55844</v>
      </c>
      <c r="B36" s="41" t="str">
        <f t="shared" si="3"/>
        <v>G2</v>
      </c>
      <c r="C36" s="38">
        <f t="shared" si="0"/>
        <v>0.1087</v>
      </c>
      <c r="D36" s="38">
        <f t="shared" si="1"/>
        <v>-0.8542</v>
      </c>
      <c r="E36" s="39"/>
      <c r="F36" s="39"/>
      <c r="G36" s="38">
        <v>55844</v>
      </c>
      <c r="H36" s="38" t="s">
        <v>226</v>
      </c>
      <c r="I36" s="38" t="s">
        <v>264</v>
      </c>
      <c r="J36" s="38">
        <v>2</v>
      </c>
      <c r="K36" s="38">
        <v>12</v>
      </c>
      <c r="L36" s="38">
        <v>57339274</v>
      </c>
      <c r="M36" s="38">
        <v>700</v>
      </c>
      <c r="N36" s="38" t="s">
        <v>271</v>
      </c>
      <c r="O36" s="38">
        <v>20050730</v>
      </c>
      <c r="P36" s="38" t="s">
        <v>307</v>
      </c>
      <c r="Q36" s="38">
        <v>20061123</v>
      </c>
      <c r="R36" s="38" t="s">
        <v>273</v>
      </c>
      <c r="S36" s="38">
        <v>350</v>
      </c>
      <c r="T36" s="38">
        <v>3.48</v>
      </c>
      <c r="U36" s="38">
        <v>35.1</v>
      </c>
      <c r="V36" s="38">
        <v>46</v>
      </c>
      <c r="W36" s="38">
        <v>2.1</v>
      </c>
      <c r="X36" s="38">
        <v>0.1087</v>
      </c>
      <c r="Y36" s="38">
        <v>-0.8542</v>
      </c>
      <c r="Z36" s="38">
        <v>1600</v>
      </c>
      <c r="AA36" s="38">
        <v>20</v>
      </c>
      <c r="AB36" s="38">
        <v>99</v>
      </c>
      <c r="AC36" s="38">
        <v>40</v>
      </c>
      <c r="AD36" s="38">
        <v>110</v>
      </c>
      <c r="AE36" s="38">
        <v>28.7</v>
      </c>
      <c r="AF36" s="38">
        <v>68.2</v>
      </c>
      <c r="AG36" s="38">
        <v>1.5</v>
      </c>
      <c r="AH36" s="38">
        <v>7</v>
      </c>
      <c r="AI36" s="38">
        <v>103.4</v>
      </c>
      <c r="AJ36" s="38">
        <v>2592</v>
      </c>
      <c r="AK36" s="38">
        <v>16.8</v>
      </c>
      <c r="AL36" s="38">
        <v>97.5</v>
      </c>
      <c r="AM36" s="38">
        <v>40</v>
      </c>
      <c r="AN36" s="38">
        <v>110.1</v>
      </c>
      <c r="AO36" s="38">
        <v>29.8</v>
      </c>
      <c r="AP36" s="38">
        <v>67.9</v>
      </c>
      <c r="AQ36" s="38">
        <v>2.13</v>
      </c>
      <c r="AR36" s="38">
        <v>-4.2</v>
      </c>
      <c r="AS36" s="38">
        <v>104.6</v>
      </c>
      <c r="AT36" s="38" t="s">
        <v>214</v>
      </c>
      <c r="AU36" s="38">
        <v>442</v>
      </c>
      <c r="AV36" s="38">
        <v>107</v>
      </c>
      <c r="AW36" s="38">
        <v>0.7</v>
      </c>
      <c r="AX36" s="38">
        <v>667.6</v>
      </c>
      <c r="AY36" s="38">
        <v>628.9</v>
      </c>
      <c r="AZ36" s="38">
        <v>496</v>
      </c>
      <c r="BA36" s="38">
        <v>103.3</v>
      </c>
      <c r="BB36" s="38">
        <v>87.6</v>
      </c>
      <c r="BC36" s="38">
        <v>362.7</v>
      </c>
      <c r="BD36" s="38" t="s">
        <v>216</v>
      </c>
      <c r="BE36" s="38">
        <v>813</v>
      </c>
      <c r="BF36" s="38">
        <v>213.5</v>
      </c>
      <c r="BG36" s="38">
        <v>1.3</v>
      </c>
      <c r="BH36" s="38">
        <v>615.2</v>
      </c>
      <c r="BI36" s="38">
        <v>631.2</v>
      </c>
      <c r="BJ36" s="38">
        <v>460.4</v>
      </c>
      <c r="BK36" s="38">
        <v>100.4</v>
      </c>
      <c r="BL36" s="38">
        <v>118.8</v>
      </c>
      <c r="BM36" s="38">
        <v>456.2</v>
      </c>
      <c r="BN36" s="38" t="s">
        <v>216</v>
      </c>
      <c r="BO36" s="38">
        <v>60.3</v>
      </c>
      <c r="BP36" s="38">
        <v>55</v>
      </c>
      <c r="BQ36" s="38">
        <v>32.5</v>
      </c>
      <c r="BR36" s="38">
        <v>27.3</v>
      </c>
      <c r="BS36" s="38">
        <v>45.2</v>
      </c>
      <c r="BT36" s="38">
        <v>39.7</v>
      </c>
      <c r="BU36" s="38">
        <v>54.9</v>
      </c>
      <c r="BV36" s="38">
        <v>40.8</v>
      </c>
      <c r="BW36" s="38">
        <v>73.9</v>
      </c>
      <c r="BX36" s="38">
        <v>50</v>
      </c>
      <c r="BY36" s="38">
        <v>30.7</v>
      </c>
      <c r="BZ36" s="38">
        <v>41.8</v>
      </c>
      <c r="CA36" s="38" t="s">
        <v>217</v>
      </c>
      <c r="CB36" s="38" t="s">
        <v>217</v>
      </c>
      <c r="CC36" s="38">
        <v>46</v>
      </c>
      <c r="CD36" s="38">
        <v>46</v>
      </c>
      <c r="CE36" s="38">
        <v>46</v>
      </c>
      <c r="CF36" s="38">
        <v>2.6</v>
      </c>
      <c r="CG36" s="38">
        <v>2.2</v>
      </c>
      <c r="CH36" s="38">
        <v>2</v>
      </c>
      <c r="CI36" s="38">
        <v>2</v>
      </c>
      <c r="CJ36" s="38">
        <v>1.9</v>
      </c>
      <c r="CK36" s="38">
        <v>2</v>
      </c>
      <c r="CL36" s="38">
        <v>1.8</v>
      </c>
      <c r="CM36" s="38">
        <v>2.2</v>
      </c>
      <c r="CN36" s="38">
        <v>2.3</v>
      </c>
      <c r="CO36" s="38">
        <v>1.8</v>
      </c>
      <c r="CP36" s="38">
        <v>2.6</v>
      </c>
      <c r="CQ36" s="38">
        <v>1.4</v>
      </c>
      <c r="CR36" s="38" t="s">
        <v>218</v>
      </c>
      <c r="CS36" s="38" t="s">
        <v>218</v>
      </c>
      <c r="CT36" s="38">
        <v>2.07</v>
      </c>
      <c r="CU36" s="38">
        <v>2.07</v>
      </c>
      <c r="CV36" s="38">
        <v>2.1</v>
      </c>
      <c r="CW36" s="38" t="s">
        <v>213</v>
      </c>
      <c r="CX36" s="38" t="s">
        <v>213</v>
      </c>
      <c r="CY36" s="38" t="s">
        <v>213</v>
      </c>
      <c r="CZ36" s="38" t="s">
        <v>213</v>
      </c>
      <c r="DA36" s="38" t="s">
        <v>213</v>
      </c>
      <c r="DB36" s="38" t="s">
        <v>213</v>
      </c>
      <c r="DC36" s="38" t="s">
        <v>213</v>
      </c>
      <c r="DD36" s="38" t="s">
        <v>213</v>
      </c>
      <c r="DE36" s="38" t="s">
        <v>213</v>
      </c>
      <c r="DF36" s="38" t="s">
        <v>213</v>
      </c>
      <c r="DG36" s="38" t="s">
        <v>213</v>
      </c>
      <c r="DH36" s="38" t="s">
        <v>213</v>
      </c>
      <c r="DI36" s="38" t="s">
        <v>219</v>
      </c>
      <c r="DJ36" s="38" t="s">
        <v>219</v>
      </c>
      <c r="DK36" s="38" t="s">
        <v>213</v>
      </c>
      <c r="DL36" s="38">
        <v>35.1</v>
      </c>
      <c r="DM36" s="38">
        <v>15.63</v>
      </c>
      <c r="DN36" s="38">
        <v>16.16</v>
      </c>
      <c r="DO36" s="38">
        <v>16.8</v>
      </c>
      <c r="DP36" s="38">
        <v>17.44</v>
      </c>
      <c r="DQ36" s="38">
        <v>18.14</v>
      </c>
      <c r="DR36" s="38">
        <v>18.22</v>
      </c>
      <c r="DS36" s="38">
        <v>18.63</v>
      </c>
      <c r="DT36" s="38">
        <v>19.09</v>
      </c>
      <c r="DU36" s="38">
        <v>19.76</v>
      </c>
      <c r="DV36" s="38">
        <v>20.87</v>
      </c>
      <c r="DW36" s="38">
        <v>0</v>
      </c>
      <c r="DX36" s="38">
        <v>0.9</v>
      </c>
      <c r="DY36" s="38">
        <v>1.7</v>
      </c>
      <c r="DZ36" s="38">
        <v>2.6</v>
      </c>
      <c r="EA36" s="38">
        <v>3.2</v>
      </c>
      <c r="EB36" s="38">
        <v>3.6</v>
      </c>
      <c r="EC36" s="38">
        <v>4</v>
      </c>
      <c r="ED36" s="38">
        <v>4.6</v>
      </c>
      <c r="EE36" s="38">
        <v>5.1</v>
      </c>
      <c r="EF36" s="38">
        <v>5.6</v>
      </c>
      <c r="EG36" s="38">
        <v>8.5</v>
      </c>
      <c r="EH36" s="38">
        <v>7.9</v>
      </c>
      <c r="EI36" s="38">
        <v>7.5</v>
      </c>
      <c r="EJ36" s="38">
        <v>7</v>
      </c>
      <c r="EK36" s="38">
        <v>6.5</v>
      </c>
      <c r="EL36" s="38">
        <v>5.8</v>
      </c>
      <c r="EM36" s="38">
        <v>4.9</v>
      </c>
      <c r="EN36" s="38">
        <v>4.9</v>
      </c>
      <c r="EO36" s="38">
        <v>3.9</v>
      </c>
      <c r="EP36" s="38">
        <v>3.6</v>
      </c>
      <c r="EQ36" s="38">
        <v>1.93</v>
      </c>
      <c r="ER36" s="38">
        <v>1.95</v>
      </c>
      <c r="ES36" s="38">
        <v>2.12</v>
      </c>
      <c r="ET36" s="38">
        <v>2.16</v>
      </c>
      <c r="EU36" s="38">
        <v>2.29</v>
      </c>
      <c r="EV36" s="38">
        <v>2.44</v>
      </c>
      <c r="EW36" s="38">
        <v>2.54</v>
      </c>
      <c r="EX36" s="38">
        <v>2.54</v>
      </c>
      <c r="EY36" s="38">
        <v>2.56</v>
      </c>
      <c r="EZ36" s="38">
        <v>2.75</v>
      </c>
      <c r="FA36" s="38">
        <v>0</v>
      </c>
      <c r="FB36" s="38">
        <v>2</v>
      </c>
      <c r="FC36" s="38">
        <v>3</v>
      </c>
      <c r="FD36" s="38">
        <v>3</v>
      </c>
      <c r="FE36" s="38">
        <v>3</v>
      </c>
      <c r="FF36" s="38">
        <v>4</v>
      </c>
      <c r="FG36" s="38">
        <v>4</v>
      </c>
      <c r="FH36" s="38">
        <v>5</v>
      </c>
      <c r="FI36" s="38">
        <v>5</v>
      </c>
      <c r="FJ36" s="38">
        <v>6</v>
      </c>
      <c r="FK36" s="38">
        <v>1</v>
      </c>
      <c r="FL36" s="38">
        <v>24</v>
      </c>
      <c r="FM36" s="38">
        <v>34</v>
      </c>
      <c r="FN36" s="38">
        <v>38</v>
      </c>
      <c r="FO36" s="38">
        <v>42</v>
      </c>
      <c r="FP36" s="38">
        <v>72</v>
      </c>
      <c r="FQ36" s="38">
        <v>89</v>
      </c>
      <c r="FR36" s="38">
        <v>106</v>
      </c>
      <c r="FS36" s="38">
        <v>136</v>
      </c>
      <c r="FT36" s="38">
        <v>180</v>
      </c>
      <c r="FU36" s="38">
        <v>0</v>
      </c>
      <c r="FV36" s="38">
        <v>0</v>
      </c>
      <c r="FW36" s="38">
        <v>0</v>
      </c>
      <c r="FX36" s="38">
        <v>0</v>
      </c>
      <c r="FY36" s="38">
        <v>0</v>
      </c>
      <c r="FZ36" s="38">
        <v>1</v>
      </c>
      <c r="GA36" s="38">
        <v>0</v>
      </c>
      <c r="GB36" s="38">
        <v>1</v>
      </c>
      <c r="GC36" s="38">
        <v>1</v>
      </c>
      <c r="GD36" s="38">
        <v>2</v>
      </c>
      <c r="GE36" s="38">
        <v>2</v>
      </c>
      <c r="GF36" s="38">
        <v>2</v>
      </c>
      <c r="GG36" s="38">
        <v>2</v>
      </c>
      <c r="GH36" s="38">
        <v>2</v>
      </c>
      <c r="GI36" s="38">
        <v>2</v>
      </c>
      <c r="GJ36" s="38">
        <v>2</v>
      </c>
      <c r="GK36" s="38">
        <v>3</v>
      </c>
      <c r="GL36" s="38">
        <v>3</v>
      </c>
      <c r="GM36" s="38">
        <v>3</v>
      </c>
      <c r="GN36" s="38">
        <v>3</v>
      </c>
      <c r="GO36" s="38">
        <v>0</v>
      </c>
      <c r="GP36" s="38">
        <v>0</v>
      </c>
      <c r="GQ36" s="38">
        <v>0</v>
      </c>
      <c r="GR36" s="38">
        <v>0</v>
      </c>
      <c r="GS36" s="38">
        <v>1</v>
      </c>
      <c r="GT36" s="38">
        <v>2</v>
      </c>
      <c r="GU36" s="38">
        <v>2</v>
      </c>
      <c r="GV36" s="38">
        <v>3</v>
      </c>
      <c r="GW36" s="38">
        <v>4</v>
      </c>
      <c r="GX36" s="38">
        <v>4</v>
      </c>
      <c r="GY36" s="38" t="s">
        <v>308</v>
      </c>
      <c r="GZ36" s="38" t="s">
        <v>309</v>
      </c>
      <c r="HA36" s="38" t="s">
        <v>310</v>
      </c>
      <c r="HB36" s="38" t="s">
        <v>225</v>
      </c>
      <c r="HC36" s="38" t="s">
        <v>277</v>
      </c>
      <c r="HD36" s="38" t="s">
        <v>218</v>
      </c>
    </row>
    <row r="37" spans="1:212" s="38" customFormat="1" ht="12.75">
      <c r="A37" s="38">
        <f t="shared" si="2"/>
        <v>58207</v>
      </c>
      <c r="B37" s="41" t="str">
        <f t="shared" si="3"/>
        <v>G2</v>
      </c>
      <c r="C37" s="38">
        <f t="shared" si="0"/>
        <v>-0.3519</v>
      </c>
      <c r="D37" s="38">
        <f t="shared" si="1"/>
        <v>0.8301</v>
      </c>
      <c r="E37" s="39"/>
      <c r="F37" s="39"/>
      <c r="G37" s="38">
        <v>58207</v>
      </c>
      <c r="H37" s="38" t="s">
        <v>226</v>
      </c>
      <c r="I37" s="38" t="s">
        <v>270</v>
      </c>
      <c r="J37" s="38">
        <v>2</v>
      </c>
      <c r="K37" s="38">
        <v>21</v>
      </c>
      <c r="L37" s="38">
        <v>57337311</v>
      </c>
      <c r="M37" s="38">
        <v>350</v>
      </c>
      <c r="N37" s="38" t="s">
        <v>319</v>
      </c>
      <c r="O37" s="38">
        <v>20061215</v>
      </c>
      <c r="P37" s="38" t="s">
        <v>378</v>
      </c>
      <c r="Q37" s="38">
        <v>20080129</v>
      </c>
      <c r="R37" s="38" t="s">
        <v>273</v>
      </c>
      <c r="S37" s="38">
        <v>350</v>
      </c>
      <c r="T37" s="38">
        <v>2.92</v>
      </c>
      <c r="U37" s="38">
        <v>40.9</v>
      </c>
      <c r="V37" s="38">
        <v>107.6</v>
      </c>
      <c r="W37" s="38">
        <v>1.7</v>
      </c>
      <c r="X37" s="38">
        <v>-0.3519</v>
      </c>
      <c r="Y37" s="38">
        <v>0.8301</v>
      </c>
      <c r="Z37" s="38">
        <v>1600</v>
      </c>
      <c r="AA37" s="38">
        <v>20</v>
      </c>
      <c r="AB37" s="38">
        <v>99</v>
      </c>
      <c r="AC37" s="38">
        <v>40</v>
      </c>
      <c r="AD37" s="38">
        <v>110</v>
      </c>
      <c r="AE37" s="38">
        <v>29.4</v>
      </c>
      <c r="AF37" s="38">
        <v>68</v>
      </c>
      <c r="AG37" s="38">
        <v>1.5</v>
      </c>
      <c r="AH37" s="38">
        <v>7</v>
      </c>
      <c r="AI37" s="38">
        <v>105.3</v>
      </c>
      <c r="AJ37" s="38">
        <v>2591</v>
      </c>
      <c r="AK37" s="38">
        <v>16.3</v>
      </c>
      <c r="AL37" s="38">
        <v>97.6</v>
      </c>
      <c r="AM37" s="38">
        <v>40</v>
      </c>
      <c r="AN37" s="38">
        <v>110.1</v>
      </c>
      <c r="AO37" s="38">
        <v>30.7</v>
      </c>
      <c r="AP37" s="38">
        <v>67.8</v>
      </c>
      <c r="AQ37" s="38">
        <v>2.16</v>
      </c>
      <c r="AR37" s="38">
        <v>-4.1</v>
      </c>
      <c r="AS37" s="38">
        <v>104.2</v>
      </c>
      <c r="AT37" s="38">
        <v>32144</v>
      </c>
      <c r="AU37" s="38">
        <v>451</v>
      </c>
      <c r="AV37" s="38">
        <v>104.9</v>
      </c>
      <c r="AW37" s="38">
        <v>0.6</v>
      </c>
      <c r="AX37" s="38">
        <v>657.3</v>
      </c>
      <c r="AY37" s="38">
        <v>630.5</v>
      </c>
      <c r="AZ37" s="38">
        <v>491.5</v>
      </c>
      <c r="BA37" s="38">
        <v>100.7</v>
      </c>
      <c r="BB37" s="38">
        <v>84.5</v>
      </c>
      <c r="BC37" s="38">
        <v>384.4</v>
      </c>
      <c r="BD37" s="38">
        <v>70.6</v>
      </c>
      <c r="BE37" s="38">
        <v>831</v>
      </c>
      <c r="BF37" s="38">
        <v>213.9</v>
      </c>
      <c r="BG37" s="38">
        <v>1.3</v>
      </c>
      <c r="BH37" s="38">
        <v>343.7</v>
      </c>
      <c r="BI37" s="38">
        <v>613.3</v>
      </c>
      <c r="BJ37" s="38">
        <v>426.5</v>
      </c>
      <c r="BK37" s="38">
        <v>99.8</v>
      </c>
      <c r="BL37" s="38">
        <v>116.4</v>
      </c>
      <c r="BM37" s="38">
        <v>468.4</v>
      </c>
      <c r="BN37" s="38">
        <v>48.3</v>
      </c>
      <c r="BO37" s="38">
        <v>84.8</v>
      </c>
      <c r="BP37" s="38">
        <v>92.1</v>
      </c>
      <c r="BQ37" s="38">
        <v>69.6</v>
      </c>
      <c r="BR37" s="38">
        <v>120.7</v>
      </c>
      <c r="BS37" s="38">
        <v>70.1</v>
      </c>
      <c r="BT37" s="38">
        <v>118.6</v>
      </c>
      <c r="BU37" s="38">
        <v>68.8</v>
      </c>
      <c r="BV37" s="38">
        <v>104.7</v>
      </c>
      <c r="BW37" s="38">
        <v>56.2</v>
      </c>
      <c r="BX37" s="38">
        <v>77.3</v>
      </c>
      <c r="BY37" s="38">
        <v>81.8</v>
      </c>
      <c r="BZ37" s="38">
        <v>85.4</v>
      </c>
      <c r="CA37" s="38" t="s">
        <v>217</v>
      </c>
      <c r="CB37" s="38" t="s">
        <v>217</v>
      </c>
      <c r="CC37" s="38">
        <v>85.8</v>
      </c>
      <c r="CD37" s="38">
        <v>85.8</v>
      </c>
      <c r="CE37" s="38">
        <v>107.6</v>
      </c>
      <c r="CF37" s="38">
        <v>0.5</v>
      </c>
      <c r="CG37" s="38">
        <v>0.3</v>
      </c>
      <c r="CH37" s="38">
        <v>1.1</v>
      </c>
      <c r="CI37" s="38">
        <v>0.6</v>
      </c>
      <c r="CJ37" s="38">
        <v>1.2</v>
      </c>
      <c r="CK37" s="38">
        <v>0.5</v>
      </c>
      <c r="CL37" s="38">
        <v>0.6</v>
      </c>
      <c r="CM37" s="38">
        <v>1.4</v>
      </c>
      <c r="CN37" s="38">
        <v>2.1</v>
      </c>
      <c r="CO37" s="38">
        <v>0.9</v>
      </c>
      <c r="CP37" s="38">
        <v>1.7</v>
      </c>
      <c r="CQ37" s="38">
        <v>1</v>
      </c>
      <c r="CR37" s="38" t="s">
        <v>218</v>
      </c>
      <c r="CS37" s="38" t="s">
        <v>218</v>
      </c>
      <c r="CT37" s="38">
        <v>0.99</v>
      </c>
      <c r="CU37" s="38">
        <v>0.99</v>
      </c>
      <c r="CV37" s="38">
        <v>1.7</v>
      </c>
      <c r="CW37" s="38">
        <v>43.3</v>
      </c>
      <c r="CX37" s="38">
        <v>37.3</v>
      </c>
      <c r="CY37" s="38">
        <v>45.3</v>
      </c>
      <c r="CZ37" s="38">
        <v>40.3</v>
      </c>
      <c r="DA37" s="38">
        <v>38</v>
      </c>
      <c r="DB37" s="38">
        <v>37</v>
      </c>
      <c r="DC37" s="38">
        <v>43</v>
      </c>
      <c r="DD37" s="38">
        <v>44</v>
      </c>
      <c r="DE37" s="38">
        <v>42.3</v>
      </c>
      <c r="DF37" s="38">
        <v>32</v>
      </c>
      <c r="DG37" s="38">
        <v>55.3</v>
      </c>
      <c r="DH37" s="38">
        <v>33.3</v>
      </c>
      <c r="DI37" s="38" t="s">
        <v>219</v>
      </c>
      <c r="DJ37" s="38" t="s">
        <v>219</v>
      </c>
      <c r="DK37" s="38">
        <v>40.9</v>
      </c>
      <c r="DL37" s="38">
        <v>40.9</v>
      </c>
      <c r="DM37" s="38">
        <v>14.88</v>
      </c>
      <c r="DN37" s="38">
        <v>14.88</v>
      </c>
      <c r="DO37" s="38">
        <v>16.64</v>
      </c>
      <c r="DP37" s="38">
        <v>17.4</v>
      </c>
      <c r="DQ37" s="38">
        <v>18.14</v>
      </c>
      <c r="DR37" s="38">
        <v>18.2</v>
      </c>
      <c r="DS37" s="38">
        <v>18.38</v>
      </c>
      <c r="DT37" s="38">
        <v>18.69</v>
      </c>
      <c r="DU37" s="38">
        <v>19.05</v>
      </c>
      <c r="DV37" s="38">
        <v>19.49</v>
      </c>
      <c r="DW37" s="38">
        <v>0.1</v>
      </c>
      <c r="DX37" s="38">
        <v>0.9</v>
      </c>
      <c r="DY37" s="38">
        <v>1.7</v>
      </c>
      <c r="DZ37" s="38">
        <v>2.3</v>
      </c>
      <c r="EA37" s="38">
        <v>3</v>
      </c>
      <c r="EB37" s="38">
        <v>3.1</v>
      </c>
      <c r="EC37" s="38">
        <v>3.4</v>
      </c>
      <c r="ED37" s="38">
        <v>3.6</v>
      </c>
      <c r="EE37" s="38">
        <v>4</v>
      </c>
      <c r="EF37" s="38">
        <v>4.3</v>
      </c>
      <c r="EG37" s="38">
        <v>7.7</v>
      </c>
      <c r="EH37" s="38">
        <v>7.3</v>
      </c>
      <c r="EI37" s="38">
        <v>6.6</v>
      </c>
      <c r="EJ37" s="38">
        <v>6.1</v>
      </c>
      <c r="EK37" s="38">
        <v>5.7</v>
      </c>
      <c r="EL37" s="38">
        <v>6</v>
      </c>
      <c r="EM37" s="38">
        <v>5.2</v>
      </c>
      <c r="EN37" s="38">
        <v>4.8</v>
      </c>
      <c r="EO37" s="38">
        <v>4.4</v>
      </c>
      <c r="EP37" s="38">
        <v>4.1</v>
      </c>
      <c r="EQ37" s="38">
        <v>0.94</v>
      </c>
      <c r="ER37" s="38">
        <v>1.1</v>
      </c>
      <c r="ES37" s="38">
        <v>1.21</v>
      </c>
      <c r="ET37" s="38">
        <v>1.35</v>
      </c>
      <c r="EU37" s="38">
        <v>1.43</v>
      </c>
      <c r="EV37" s="38">
        <v>1.73</v>
      </c>
      <c r="EW37" s="38">
        <v>1.65</v>
      </c>
      <c r="EX37" s="38">
        <v>1.75</v>
      </c>
      <c r="EY37" s="38">
        <v>1.97</v>
      </c>
      <c r="EZ37" s="38">
        <v>2.05</v>
      </c>
      <c r="FA37" s="38">
        <v>0</v>
      </c>
      <c r="FB37" s="38">
        <v>2</v>
      </c>
      <c r="FC37" s="38">
        <v>3</v>
      </c>
      <c r="FD37" s="38">
        <v>3</v>
      </c>
      <c r="FE37" s="38">
        <v>3</v>
      </c>
      <c r="FF37" s="38">
        <v>4</v>
      </c>
      <c r="FG37" s="38">
        <v>4</v>
      </c>
      <c r="FH37" s="38">
        <v>5</v>
      </c>
      <c r="FI37" s="38">
        <v>7</v>
      </c>
      <c r="FJ37" s="38">
        <v>8</v>
      </c>
      <c r="FK37" s="38">
        <v>1</v>
      </c>
      <c r="FL37" s="38">
        <v>23</v>
      </c>
      <c r="FM37" s="38">
        <v>33</v>
      </c>
      <c r="FN37" s="38">
        <v>38</v>
      </c>
      <c r="FO37" s="38">
        <v>42</v>
      </c>
      <c r="FP37" s="38">
        <v>69</v>
      </c>
      <c r="FQ37" s="38">
        <v>86</v>
      </c>
      <c r="FR37" s="38">
        <v>127</v>
      </c>
      <c r="FS37" s="38">
        <v>170</v>
      </c>
      <c r="FT37" s="38">
        <v>218</v>
      </c>
      <c r="FU37" s="38">
        <v>0</v>
      </c>
      <c r="FV37" s="38">
        <v>1</v>
      </c>
      <c r="FW37" s="38">
        <v>0</v>
      </c>
      <c r="FX37" s="38">
        <v>1</v>
      </c>
      <c r="FY37" s="38">
        <v>1</v>
      </c>
      <c r="FZ37" s="38">
        <v>0</v>
      </c>
      <c r="GA37" s="38">
        <v>0</v>
      </c>
      <c r="GB37" s="38">
        <v>1</v>
      </c>
      <c r="GC37" s="38">
        <v>1</v>
      </c>
      <c r="GD37" s="38">
        <v>1</v>
      </c>
      <c r="GE37" s="38">
        <v>1</v>
      </c>
      <c r="GF37" s="38">
        <v>1</v>
      </c>
      <c r="GG37" s="38">
        <v>1</v>
      </c>
      <c r="GH37" s="38">
        <v>1</v>
      </c>
      <c r="GI37" s="38">
        <v>1</v>
      </c>
      <c r="GJ37" s="38">
        <v>1</v>
      </c>
      <c r="GK37" s="38">
        <v>1</v>
      </c>
      <c r="GL37" s="38">
        <v>1</v>
      </c>
      <c r="GM37" s="38">
        <v>1</v>
      </c>
      <c r="GN37" s="38">
        <v>1</v>
      </c>
      <c r="GO37" s="38">
        <v>0</v>
      </c>
      <c r="GP37" s="38">
        <v>0</v>
      </c>
      <c r="GQ37" s="38">
        <v>0</v>
      </c>
      <c r="GR37" s="38">
        <v>1</v>
      </c>
      <c r="GS37" s="38">
        <v>1</v>
      </c>
      <c r="GT37" s="38">
        <v>1</v>
      </c>
      <c r="GU37" s="38">
        <v>2</v>
      </c>
      <c r="GV37" s="38">
        <v>3</v>
      </c>
      <c r="GW37" s="38">
        <v>3</v>
      </c>
      <c r="GX37" s="38">
        <v>4</v>
      </c>
      <c r="GY37" s="38" t="s">
        <v>379</v>
      </c>
      <c r="GZ37" s="38" t="s">
        <v>380</v>
      </c>
      <c r="HA37" s="38" t="s">
        <v>218</v>
      </c>
      <c r="HB37" s="38" t="s">
        <v>218</v>
      </c>
      <c r="HC37" s="38" t="s">
        <v>218</v>
      </c>
      <c r="HD37" s="38" t="s">
        <v>218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76"/>
  <sheetViews>
    <sheetView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61" sqref="F61"/>
    </sheetView>
  </sheetViews>
  <sheetFormatPr defaultColWidth="9.140625" defaultRowHeight="12.75"/>
  <cols>
    <col min="1" max="1" width="11.00390625" style="1" customWidth="1"/>
    <col min="2" max="2" width="6.8515625" style="1" customWidth="1"/>
    <col min="3" max="4" width="9.28125" style="1" customWidth="1"/>
    <col min="5" max="7" width="9.7109375" style="0" customWidth="1"/>
    <col min="10" max="10" width="10.140625" style="0" customWidth="1"/>
    <col min="11" max="11" width="9.57421875" style="0" customWidth="1"/>
    <col min="12" max="12" width="11.57421875" style="0" customWidth="1"/>
    <col min="17" max="17" width="9.57421875" style="0" bestFit="1" customWidth="1"/>
    <col min="18" max="18" width="9.57421875" style="0" customWidth="1"/>
    <col min="19" max="19" width="11.140625" style="0" customWidth="1"/>
    <col min="25" max="25" width="9.140625" style="36" customWidth="1"/>
    <col min="46" max="46" width="11.57421875" style="0" customWidth="1"/>
    <col min="47" max="47" width="15.140625" style="1" customWidth="1"/>
    <col min="48" max="50" width="9.140625" style="1" customWidth="1"/>
  </cols>
  <sheetData>
    <row r="1" spans="1:52" ht="15" customHeight="1">
      <c r="A1" s="1" t="s">
        <v>0</v>
      </c>
      <c r="B1" s="1" t="s">
        <v>503</v>
      </c>
      <c r="C1" s="1" t="s">
        <v>17</v>
      </c>
      <c r="D1" s="1" t="s">
        <v>508</v>
      </c>
      <c r="E1" t="s">
        <v>17</v>
      </c>
      <c r="F1" t="s">
        <v>17</v>
      </c>
      <c r="G1" s="42" t="s">
        <v>505</v>
      </c>
      <c r="H1" s="42" t="s">
        <v>440</v>
      </c>
      <c r="I1" s="42" t="s">
        <v>441</v>
      </c>
      <c r="J1" s="43" t="s">
        <v>507</v>
      </c>
      <c r="K1" s="42" t="s">
        <v>501</v>
      </c>
      <c r="L1" s="42" t="s">
        <v>502</v>
      </c>
      <c r="M1" s="42" t="s">
        <v>443</v>
      </c>
      <c r="N1" s="11" t="s">
        <v>442</v>
      </c>
      <c r="O1" s="11" t="s">
        <v>444</v>
      </c>
      <c r="P1" s="11" t="s">
        <v>441</v>
      </c>
      <c r="Q1" s="11" t="s">
        <v>435</v>
      </c>
      <c r="R1" s="11" t="s">
        <v>501</v>
      </c>
      <c r="S1" s="11" t="s">
        <v>502</v>
      </c>
      <c r="T1" s="11" t="s">
        <v>445</v>
      </c>
      <c r="U1" s="11" t="s">
        <v>446</v>
      </c>
      <c r="V1" s="11" t="s">
        <v>446</v>
      </c>
      <c r="W1" s="11" t="s">
        <v>447</v>
      </c>
      <c r="X1" s="11" t="s">
        <v>448</v>
      </c>
      <c r="Z1" t="s">
        <v>508</v>
      </c>
      <c r="AA1" t="s">
        <v>508</v>
      </c>
      <c r="AB1" s="42" t="s">
        <v>505</v>
      </c>
      <c r="AC1" s="42" t="s">
        <v>440</v>
      </c>
      <c r="AD1" s="42" t="s">
        <v>441</v>
      </c>
      <c r="AE1" s="43" t="s">
        <v>507</v>
      </c>
      <c r="AF1" s="42" t="s">
        <v>501</v>
      </c>
      <c r="AG1" s="42" t="s">
        <v>502</v>
      </c>
      <c r="AH1" s="42" t="s">
        <v>443</v>
      </c>
      <c r="AI1" s="11" t="s">
        <v>442</v>
      </c>
      <c r="AJ1" s="11" t="s">
        <v>444</v>
      </c>
      <c r="AK1" s="11" t="s">
        <v>441</v>
      </c>
      <c r="AL1" s="11" t="s">
        <v>435</v>
      </c>
      <c r="AM1" s="11" t="s">
        <v>501</v>
      </c>
      <c r="AN1" s="11" t="s">
        <v>502</v>
      </c>
      <c r="AO1" s="11" t="s">
        <v>445</v>
      </c>
      <c r="AP1" s="11" t="s">
        <v>446</v>
      </c>
      <c r="AQ1" s="11" t="s">
        <v>446</v>
      </c>
      <c r="AR1" s="11" t="s">
        <v>447</v>
      </c>
      <c r="AS1" s="11" t="s">
        <v>448</v>
      </c>
      <c r="AU1" s="42" t="s">
        <v>522</v>
      </c>
      <c r="AV1" s="11" t="s">
        <v>446</v>
      </c>
      <c r="AW1" s="11" t="s">
        <v>447</v>
      </c>
      <c r="AX1" s="11" t="s">
        <v>448</v>
      </c>
      <c r="AY1" s="11" t="s">
        <v>524</v>
      </c>
      <c r="AZ1" s="11" t="s">
        <v>524</v>
      </c>
    </row>
    <row r="2" spans="5:52" ht="12.75">
      <c r="E2" s="35" t="s">
        <v>456</v>
      </c>
      <c r="F2" s="35"/>
      <c r="G2" s="46"/>
      <c r="H2" s="42" t="s">
        <v>457</v>
      </c>
      <c r="I2" s="42" t="s">
        <v>521</v>
      </c>
      <c r="J2" s="42" t="s">
        <v>506</v>
      </c>
      <c r="K2" s="42" t="s">
        <v>483</v>
      </c>
      <c r="L2" s="42" t="s">
        <v>483</v>
      </c>
      <c r="M2" s="46"/>
      <c r="N2" s="47"/>
      <c r="O2" s="11"/>
      <c r="P2" s="11" t="s">
        <v>521</v>
      </c>
      <c r="Q2" s="11"/>
      <c r="R2" s="11" t="s">
        <v>481</v>
      </c>
      <c r="S2" s="11" t="s">
        <v>481</v>
      </c>
      <c r="T2" s="11"/>
      <c r="U2" s="11" t="s">
        <v>435</v>
      </c>
      <c r="V2" s="11" t="s">
        <v>435</v>
      </c>
      <c r="W2" s="11" t="s">
        <v>435</v>
      </c>
      <c r="X2" s="11" t="s">
        <v>435</v>
      </c>
      <c r="Z2" s="35" t="s">
        <v>456</v>
      </c>
      <c r="AA2" s="35"/>
      <c r="AB2" s="46"/>
      <c r="AC2" s="42" t="s">
        <v>457</v>
      </c>
      <c r="AD2" s="42" t="s">
        <v>521</v>
      </c>
      <c r="AE2" s="42" t="s">
        <v>506</v>
      </c>
      <c r="AF2" s="42" t="s">
        <v>483</v>
      </c>
      <c r="AG2" s="42" t="s">
        <v>483</v>
      </c>
      <c r="AH2" s="46"/>
      <c r="AI2" s="47"/>
      <c r="AJ2" s="11"/>
      <c r="AK2" s="11" t="s">
        <v>521</v>
      </c>
      <c r="AL2" s="11"/>
      <c r="AM2" s="11" t="s">
        <v>481</v>
      </c>
      <c r="AN2" s="11" t="s">
        <v>481</v>
      </c>
      <c r="AO2" s="11"/>
      <c r="AP2" s="11" t="s">
        <v>435</v>
      </c>
      <c r="AQ2" s="11" t="s">
        <v>435</v>
      </c>
      <c r="AR2" s="11" t="s">
        <v>435</v>
      </c>
      <c r="AS2" s="11" t="s">
        <v>435</v>
      </c>
      <c r="AU2" s="42" t="s">
        <v>483</v>
      </c>
      <c r="AV2" s="11" t="s">
        <v>435</v>
      </c>
      <c r="AW2" s="11" t="s">
        <v>435</v>
      </c>
      <c r="AX2" s="11" t="s">
        <v>435</v>
      </c>
      <c r="AY2" s="51">
        <v>0.2</v>
      </c>
      <c r="AZ2" s="51">
        <v>0.4</v>
      </c>
    </row>
    <row r="3" spans="5:50" ht="12.75">
      <c r="E3" s="44">
        <f>U3</f>
        <v>2.066</v>
      </c>
      <c r="F3" s="35"/>
      <c r="G3" s="45">
        <v>0.3</v>
      </c>
      <c r="H3" s="6"/>
      <c r="I3" s="45">
        <v>55</v>
      </c>
      <c r="J3" s="1"/>
      <c r="K3" s="1"/>
      <c r="L3" s="1"/>
      <c r="M3" s="45">
        <v>999</v>
      </c>
      <c r="N3" s="45">
        <v>0.3</v>
      </c>
      <c r="O3" s="1"/>
      <c r="P3" s="45">
        <v>55</v>
      </c>
      <c r="Q3" s="1"/>
      <c r="R3" s="1"/>
      <c r="S3" s="1"/>
      <c r="T3" s="45">
        <v>1</v>
      </c>
      <c r="U3" s="45">
        <f>V3</f>
        <v>2.066</v>
      </c>
      <c r="V3" s="45">
        <v>2.066</v>
      </c>
      <c r="W3" s="45">
        <v>1.734</v>
      </c>
      <c r="X3" s="45">
        <v>1.351</v>
      </c>
      <c r="Z3" s="44">
        <f>AP3</f>
        <v>2.066</v>
      </c>
      <c r="AA3" s="35"/>
      <c r="AB3" s="45">
        <v>0.3</v>
      </c>
      <c r="AC3" s="6"/>
      <c r="AD3" s="45">
        <v>100</v>
      </c>
      <c r="AE3" s="1"/>
      <c r="AF3" s="1"/>
      <c r="AG3" s="1"/>
      <c r="AH3" s="45">
        <v>999</v>
      </c>
      <c r="AI3" s="45">
        <v>0.3</v>
      </c>
      <c r="AJ3" s="1"/>
      <c r="AK3" s="45">
        <v>100</v>
      </c>
      <c r="AL3" s="1"/>
      <c r="AM3" s="1"/>
      <c r="AN3" s="1"/>
      <c r="AO3" s="45">
        <v>1</v>
      </c>
      <c r="AP3" s="45">
        <f>AQ3</f>
        <v>2.066</v>
      </c>
      <c r="AQ3" s="45">
        <v>2.066</v>
      </c>
      <c r="AR3" s="45">
        <v>1.734</v>
      </c>
      <c r="AS3" s="45">
        <v>1.351</v>
      </c>
      <c r="AX3" s="40"/>
    </row>
    <row r="4" spans="5:50" ht="12.75">
      <c r="E4" s="44">
        <f>U3</f>
        <v>2.066</v>
      </c>
      <c r="F4" s="35"/>
      <c r="H4" s="6"/>
      <c r="I4" s="45">
        <v>5</v>
      </c>
      <c r="J4" s="1">
        <v>1.96</v>
      </c>
      <c r="K4" s="1"/>
      <c r="L4" s="1"/>
      <c r="M4" s="1"/>
      <c r="P4" s="45">
        <v>5</v>
      </c>
      <c r="Q4" s="17"/>
      <c r="R4" s="1"/>
      <c r="S4" s="1"/>
      <c r="T4" s="1"/>
      <c r="U4" s="1"/>
      <c r="V4" s="1"/>
      <c r="W4" s="1"/>
      <c r="X4" s="1"/>
      <c r="Z4" s="44">
        <f>AP3</f>
        <v>2.066</v>
      </c>
      <c r="AA4" s="35"/>
      <c r="AC4" s="6"/>
      <c r="AD4" s="45">
        <v>14.8</v>
      </c>
      <c r="AE4" s="1">
        <v>1.96</v>
      </c>
      <c r="AF4" s="1"/>
      <c r="AG4" s="1"/>
      <c r="AH4" s="1"/>
      <c r="AJ4" s="17"/>
      <c r="AK4" s="45">
        <v>14.8</v>
      </c>
      <c r="AL4" s="17"/>
      <c r="AM4" s="1"/>
      <c r="AN4" s="1"/>
      <c r="AO4" s="1"/>
      <c r="AP4" s="1"/>
      <c r="AQ4" s="1"/>
      <c r="AR4" s="1"/>
      <c r="AS4" s="1"/>
      <c r="AX4" s="40"/>
    </row>
    <row r="5" spans="1:50" ht="12.75">
      <c r="A5" s="48"/>
      <c r="E5" s="17"/>
      <c r="F5" s="17"/>
      <c r="G5" s="17"/>
      <c r="H5" s="34"/>
      <c r="I5" s="17"/>
      <c r="J5" s="1"/>
      <c r="K5" s="17"/>
      <c r="L5" s="17"/>
      <c r="M5" s="1"/>
      <c r="N5" s="17"/>
      <c r="O5" s="17"/>
      <c r="P5" s="17"/>
      <c r="Q5" s="17"/>
      <c r="R5" s="17"/>
      <c r="S5" s="17"/>
      <c r="T5" s="1"/>
      <c r="U5" s="1"/>
      <c r="V5" s="1"/>
      <c r="W5" s="1"/>
      <c r="X5" s="1"/>
      <c r="Z5" s="17"/>
      <c r="AA5" s="17"/>
      <c r="AB5" s="17"/>
      <c r="AC5" s="34"/>
      <c r="AD5" s="17"/>
      <c r="AE5" s="1"/>
      <c r="AF5" s="17"/>
      <c r="AG5" s="17"/>
      <c r="AH5" s="1"/>
      <c r="AI5" s="17"/>
      <c r="AJ5" s="17"/>
      <c r="AK5" s="17"/>
      <c r="AL5" s="17"/>
      <c r="AM5" s="17"/>
      <c r="AN5" s="17"/>
      <c r="AO5" s="1"/>
      <c r="AP5" s="1"/>
      <c r="AQ5" s="1"/>
      <c r="AR5" s="1"/>
      <c r="AS5" s="1"/>
      <c r="AX5" s="40"/>
    </row>
    <row r="6" spans="5:50" ht="12.75">
      <c r="E6" s="49"/>
      <c r="F6" s="35"/>
      <c r="G6" s="17">
        <f>0</f>
        <v>0</v>
      </c>
      <c r="H6" s="6"/>
      <c r="I6" s="17"/>
      <c r="J6" s="1"/>
      <c r="K6" s="1"/>
      <c r="L6" s="1"/>
      <c r="M6" s="1"/>
      <c r="N6" s="17">
        <v>0</v>
      </c>
      <c r="O6" s="17"/>
      <c r="P6" s="17"/>
      <c r="Q6" s="17"/>
      <c r="R6" s="1"/>
      <c r="S6" s="1"/>
      <c r="T6" s="1"/>
      <c r="U6" s="1"/>
      <c r="V6" s="1"/>
      <c r="W6" s="1"/>
      <c r="X6" s="1"/>
      <c r="Z6" s="49"/>
      <c r="AA6" s="35"/>
      <c r="AB6" s="17">
        <f>0</f>
        <v>0</v>
      </c>
      <c r="AC6" s="6"/>
      <c r="AD6" s="17"/>
      <c r="AE6" s="1"/>
      <c r="AF6" s="1"/>
      <c r="AG6" s="1"/>
      <c r="AH6" s="1"/>
      <c r="AI6" s="17">
        <v>0</v>
      </c>
      <c r="AJ6" s="17"/>
      <c r="AK6" s="17"/>
      <c r="AL6" s="17"/>
      <c r="AM6" s="1"/>
      <c r="AN6" s="1"/>
      <c r="AO6" s="1"/>
      <c r="AP6" s="1"/>
      <c r="AQ6" s="1"/>
      <c r="AR6" s="1"/>
      <c r="AS6" s="1"/>
      <c r="AX6" s="40"/>
    </row>
    <row r="7" spans="1:52" ht="12.75">
      <c r="A7" s="1">
        <v>55851</v>
      </c>
      <c r="B7" s="1" t="s">
        <v>509</v>
      </c>
      <c r="C7" s="1">
        <v>0.4259</v>
      </c>
      <c r="D7" s="1">
        <v>-0.6536</v>
      </c>
      <c r="E7" s="17">
        <f>IF(U7=1,IF(ABS(F8-F7)&gt;E$3,IF(F7&gt;N6,IF(F7&gt;F8,N6+E$4,F7),IF(F7&lt;F8,N6-E$4,F7)),F7),F7)</f>
        <v>0.4259</v>
      </c>
      <c r="F7" s="17">
        <f>C7</f>
        <v>0.4259</v>
      </c>
      <c r="G7" s="17">
        <f>G$3*F7+(1-G$3)*G6</f>
        <v>0.12777</v>
      </c>
      <c r="H7" s="34">
        <v>0</v>
      </c>
      <c r="I7" s="17">
        <f>I$3-I$4*H7</f>
        <v>55</v>
      </c>
      <c r="J7" s="1">
        <f>IF(ABS(F7)&gt;=J$4,1,0)</f>
        <v>0</v>
      </c>
      <c r="K7" s="17">
        <f>F7</f>
        <v>0.4259</v>
      </c>
      <c r="L7" s="17">
        <f>K7^2</f>
        <v>0.18139081</v>
      </c>
      <c r="M7" s="1">
        <f>IF(ABS(N7)&gt;=M$3*SQRT(N$3/(2-N$3)),(1),0)</f>
        <v>0</v>
      </c>
      <c r="N7" s="17">
        <f>N$3*E7+(1-N$3)*N6</f>
        <v>0.12777</v>
      </c>
      <c r="O7" s="17">
        <f>-1*N7</f>
        <v>-0.12777</v>
      </c>
      <c r="P7" s="17">
        <f>P$3-P$4*O7</f>
        <v>55.63885</v>
      </c>
      <c r="Q7" s="17">
        <f>F7-N6</f>
        <v>0.4259</v>
      </c>
      <c r="R7" s="17">
        <f>Q7</f>
        <v>0.4259</v>
      </c>
      <c r="S7" s="17">
        <f>R7^2</f>
        <v>0.18139081</v>
      </c>
      <c r="T7" s="1">
        <v>1</v>
      </c>
      <c r="U7" s="1">
        <f>IF(ABS(Q7)&gt;(T7*U$3),1,0)</f>
        <v>0</v>
      </c>
      <c r="V7" s="1">
        <f>IF(ABS(Q7)&gt;(T7*V$3),1,0)</f>
        <v>0</v>
      </c>
      <c r="W7" s="1">
        <f>IF(AND(ABS(Q7)&gt;(T7*W$3),ABS(Q7)&lt;=(T7*V$3)),1,0)</f>
        <v>0</v>
      </c>
      <c r="X7" s="1">
        <f>IF(AND(ABS(R7)&gt;(T7*X$3),ABS(R7)&lt;=(T7*W$3)),1,0)</f>
        <v>0</v>
      </c>
      <c r="Z7" s="17">
        <f>IF(AP7=1,IF(ABS(AA8-AA7)&gt;Z$3,IF(AA7&gt;AI6,IF(AA7&gt;AA8,AI6+Z$4,AA7),IF(AA7&lt;AA8,AI6-Z$4,AA7)),AA7),AA7)</f>
        <v>-0.6536</v>
      </c>
      <c r="AA7" s="17">
        <f>D7</f>
        <v>-0.6536</v>
      </c>
      <c r="AB7" s="17">
        <f>AB$3*AA7+(1-AB$3)*AB6</f>
        <v>-0.19607999999999998</v>
      </c>
      <c r="AC7" s="34">
        <v>0</v>
      </c>
      <c r="AD7" s="17">
        <f>AD$3-AD$4*AC7</f>
        <v>100</v>
      </c>
      <c r="AE7" s="1">
        <f>IF(ABS(AA7)&gt;=AE$4,1,0)</f>
        <v>0</v>
      </c>
      <c r="AF7" s="17">
        <f>AA7</f>
        <v>-0.6536</v>
      </c>
      <c r="AG7" s="17">
        <f>AF7^2</f>
        <v>0.42719295999999995</v>
      </c>
      <c r="AH7" s="1">
        <f>IF(ABS(AI7)&gt;=AH$3*SQRT(AI$3/(2-AI$3)),(1),0)</f>
        <v>0</v>
      </c>
      <c r="AI7" s="17">
        <f>AI$3*Z7+(1-AI$3)*AI6</f>
        <v>-0.19607999999999998</v>
      </c>
      <c r="AJ7" s="17">
        <f>-1*AI7</f>
        <v>0.19607999999999998</v>
      </c>
      <c r="AK7" s="17">
        <f>AK$3-AK$4*AJ7</f>
        <v>97.098016</v>
      </c>
      <c r="AL7" s="17">
        <f>AA7-AI6</f>
        <v>-0.6536</v>
      </c>
      <c r="AM7" s="17">
        <f>AL7</f>
        <v>-0.6536</v>
      </c>
      <c r="AN7" s="17">
        <f>AM7^2</f>
        <v>0.42719295999999995</v>
      </c>
      <c r="AO7" s="1">
        <v>1</v>
      </c>
      <c r="AP7" s="1">
        <f>IF(ABS(AL7)&gt;(AO7*AP$3),1,0)</f>
        <v>0</v>
      </c>
      <c r="AQ7" s="1">
        <f>IF(ABS(AL7)&gt;(AO7*AQ$3),1,0)</f>
        <v>0</v>
      </c>
      <c r="AR7" s="1">
        <f>IF(AND(ABS(AL7)&gt;(AO7*AR$3),ABS(AL7)&lt;=(AO7*AQ$3)),1,0)</f>
        <v>0</v>
      </c>
      <c r="AS7" s="1">
        <f>IF(AND(ABS(AM7)&gt;(AO7*AS$3),ABS(AM7)&lt;=(AO7*AR$3)),1,0)</f>
        <v>0</v>
      </c>
      <c r="AU7" s="1">
        <f>IF(SUM(AE7,J7)&gt;0,1,0)</f>
        <v>0</v>
      </c>
      <c r="AV7" s="1">
        <f>IF(SUM(AQ7,V7)&gt;0,1,0)</f>
        <v>0</v>
      </c>
      <c r="AW7" s="1">
        <f>IF(AND(SUM(AR7,W7)&gt;0,AV7=0),1,0)</f>
        <v>0</v>
      </c>
      <c r="AX7" s="40">
        <f>IF(AND(SUM(AS7,X7)&gt;0,AW7=0),1,0)</f>
        <v>0</v>
      </c>
      <c r="AY7">
        <f>IF(AND(ABS(Q7)&lt;=0.5,ABS(AL7)&lt;=0.5,AX6=0,NOT(ISBLANK(AX6)),NOT(AZ7),NOT(ISBLANK(AY5))),1,0)</f>
        <v>0</v>
      </c>
      <c r="AZ7">
        <f>IF(AND(ABS(Q7)&lt;=0.5,ABS(AL7)&lt;=0.5,AX6=0,ABS(N7)&lt;=0.5,ABS(AI7)&lt;=0.5,NOT(ISBLANK(AX6)),NOT(ISBLANK(AX5))),1,0)</f>
        <v>0</v>
      </c>
    </row>
    <row r="8" spans="1:52" ht="12.75">
      <c r="A8" s="1">
        <v>55853</v>
      </c>
      <c r="B8" s="1" t="s">
        <v>509</v>
      </c>
      <c r="C8" s="1">
        <v>-1.7609</v>
      </c>
      <c r="D8" s="1">
        <v>-0.7708</v>
      </c>
      <c r="E8" s="17">
        <f>IF(U8=1,IF(ABS(F9-F8)&gt;E$3,IF(F8&gt;N7,IF(F8&gt;F9,N7+E$4,F8),IF(F8&lt;F9,N7-E$4,F8)),F8),F8)</f>
        <v>-1.7609</v>
      </c>
      <c r="F8" s="17">
        <f>C8</f>
        <v>-1.7609</v>
      </c>
      <c r="G8" s="17">
        <f>G$3*F8+(1-G$3)*G7</f>
        <v>-0.4388309999999999</v>
      </c>
      <c r="H8" s="34">
        <v>0</v>
      </c>
      <c r="I8" s="17">
        <f aca="true" t="shared" si="0" ref="I8:I56">I$3-I$4*H8</f>
        <v>55</v>
      </c>
      <c r="J8" s="1">
        <f>IF(ABS(F8)&gt;=J$4,1,0)</f>
        <v>0</v>
      </c>
      <c r="K8" s="17">
        <f>F8</f>
        <v>-1.7609</v>
      </c>
      <c r="L8" s="17">
        <f>K8^2</f>
        <v>3.1007688099999995</v>
      </c>
      <c r="M8" s="1">
        <f>IF(ABS(N8)&gt;=M$3*SQRT(N$3/(2-N$3)),(1),0)</f>
        <v>0</v>
      </c>
      <c r="N8" s="17">
        <f>N$3*E8+(1-N$3)*N7</f>
        <v>-0.4388309999999999</v>
      </c>
      <c r="O8" s="17">
        <f>-1*N8</f>
        <v>0.4388309999999999</v>
      </c>
      <c r="P8" s="17">
        <f aca="true" t="shared" si="1" ref="P8:P56">P$3-P$4*O8</f>
        <v>52.805845</v>
      </c>
      <c r="Q8" s="17">
        <f>F8-N7</f>
        <v>-1.8886699999999998</v>
      </c>
      <c r="R8" s="17">
        <f>Q8</f>
        <v>-1.8886699999999998</v>
      </c>
      <c r="S8" s="17">
        <f>R8^2</f>
        <v>3.5670743688999993</v>
      </c>
      <c r="T8" s="1">
        <v>1</v>
      </c>
      <c r="U8" s="1">
        <f>IF(ABS(Q8)&gt;(T8*U$3),1,0)</f>
        <v>0</v>
      </c>
      <c r="V8" s="1">
        <f>IF(ABS(Q8)&gt;(T8*V$3),1,0)</f>
        <v>0</v>
      </c>
      <c r="W8" s="1">
        <f aca="true" t="shared" si="2" ref="W8:W56">IF(AND(ABS(Q8)&gt;(T8*W$3),ABS(Q8)&lt;=(T8*V$3)),1,0)</f>
        <v>1</v>
      </c>
      <c r="X8" s="1">
        <f aca="true" t="shared" si="3" ref="X8:X56">IF(AND(ABS(R8)&gt;(T8*X$3),ABS(R8)&lt;=(T8*W$3)),1,0)</f>
        <v>0</v>
      </c>
      <c r="Z8" s="17">
        <f>IF(AP8=1,IF(ABS(AA9-AA8)&gt;Z$3,IF(AA8&gt;AI7,IF(AA8&gt;AA9,AI7+Z$4,AA8),IF(AA8&lt;AA9,AI7-Z$4,AA8)),AA8),AA8)</f>
        <v>-0.7708</v>
      </c>
      <c r="AA8" s="17">
        <f>D8</f>
        <v>-0.7708</v>
      </c>
      <c r="AB8" s="17">
        <f>AB$3*AA8+(1-AB$3)*AB7</f>
        <v>-0.36849599999999993</v>
      </c>
      <c r="AC8" s="34">
        <v>0</v>
      </c>
      <c r="AD8" s="17">
        <f aca="true" t="shared" si="4" ref="AD8:AD56">AD$3-AD$4*AC8</f>
        <v>100</v>
      </c>
      <c r="AE8" s="1">
        <f>IF(ABS(AA8)&gt;=AE$4,1,0)</f>
        <v>0</v>
      </c>
      <c r="AF8" s="17">
        <f>AA8</f>
        <v>-0.7708</v>
      </c>
      <c r="AG8" s="17">
        <f>AF8^2</f>
        <v>0.5941326400000001</v>
      </c>
      <c r="AH8" s="1">
        <f>IF(ABS(AI8)&gt;=AH$3*SQRT(AI$3/(2-AI$3)),(1),0)</f>
        <v>0</v>
      </c>
      <c r="AI8" s="17">
        <f>AI$3*Z8+(1-AI$3)*AI7</f>
        <v>-0.36849599999999993</v>
      </c>
      <c r="AJ8" s="17">
        <f>-1*AI8</f>
        <v>0.36849599999999993</v>
      </c>
      <c r="AK8" s="17">
        <f aca="true" t="shared" si="5" ref="AK8:AK56">AK$3-AK$4*AJ8</f>
        <v>94.5462592</v>
      </c>
      <c r="AL8" s="17">
        <f>AA8-AI7</f>
        <v>-0.5747200000000001</v>
      </c>
      <c r="AM8" s="17">
        <f>AL8</f>
        <v>-0.5747200000000001</v>
      </c>
      <c r="AN8" s="17">
        <f>AM8^2</f>
        <v>0.3303030784000001</v>
      </c>
      <c r="AO8" s="1">
        <v>1</v>
      </c>
      <c r="AP8" s="1">
        <f>IF(ABS(AL8)&gt;(AO8*AP$3),1,0)</f>
        <v>0</v>
      </c>
      <c r="AQ8" s="1">
        <f>IF(ABS(AL8)&gt;(AO8*AQ$3),1,0)</f>
        <v>0</v>
      </c>
      <c r="AR8" s="1">
        <f>IF(AND(ABS(AL8)&gt;(AO8*AR$3),ABS(AL8)&lt;=(AO8*AQ$3)),1,0)</f>
        <v>0</v>
      </c>
      <c r="AS8" s="1">
        <f>IF(AND(ABS(AM8)&gt;(AO8*AS$3),ABS(AM8)&lt;=(AO8*AR$3)),1,0)</f>
        <v>0</v>
      </c>
      <c r="AU8" s="1">
        <f>IF(SUM(AE8,J8)&gt;0,1,0)</f>
        <v>0</v>
      </c>
      <c r="AV8" s="1">
        <f aca="true" t="shared" si="6" ref="AV8:AV56">IF(SUM(AQ8,V8)&gt;0,1,0)</f>
        <v>0</v>
      </c>
      <c r="AW8" s="1">
        <f>IF(AND(SUM(AR8,W8)&gt;0,AV8=0),1,0)</f>
        <v>1</v>
      </c>
      <c r="AX8" s="40">
        <f>IF(AND(SUM(AS8,X8)&gt;0,AW8=0),1,0)</f>
        <v>0</v>
      </c>
      <c r="AY8">
        <f>IF(AND(ABS(Q8)&lt;=0.5,ABS(AL8)&lt;=0.5,AX7=0,NOT(ISBLANK(AX7)),NOT(AZ8),NOT(ISBLANK(AY6))),1,0)</f>
        <v>0</v>
      </c>
      <c r="AZ8">
        <f>IF(AND(ABS(Q8)&lt;=0.5,ABS(AL8)&lt;=0.5,AX7=0,ABS(N8)&lt;=0.5,ABS(AI8)&lt;=0.5,NOT(ISBLANK(AX7)),NOT(ISBLANK(AX6))),1,0)</f>
        <v>0</v>
      </c>
    </row>
    <row r="9" spans="1:52" ht="12.75">
      <c r="A9" s="1">
        <v>55850</v>
      </c>
      <c r="B9" s="1" t="s">
        <v>509</v>
      </c>
      <c r="C9" s="1">
        <v>-0.7778</v>
      </c>
      <c r="D9" s="1">
        <v>-1.4049</v>
      </c>
      <c r="E9" s="17">
        <f>IF(U9=1,IF(ABS(F10-F9)&gt;E$3,IF(F9&gt;N8,IF(F9&gt;F10,N8+E$4,F9),IF(F9&lt;F10,N8-E$4,F9)),F9),F9)</f>
        <v>-0.7778</v>
      </c>
      <c r="F9" s="17">
        <f>C9</f>
        <v>-0.7778</v>
      </c>
      <c r="G9" s="17">
        <f>G$3*F9+(1-G$3)*G8</f>
        <v>-0.5405217</v>
      </c>
      <c r="H9" s="34">
        <v>0</v>
      </c>
      <c r="I9" s="17">
        <f t="shared" si="0"/>
        <v>55</v>
      </c>
      <c r="J9" s="1">
        <f>IF(ABS(F9)&gt;=J$4,1,0)</f>
        <v>0</v>
      </c>
      <c r="K9" s="17">
        <f>F9</f>
        <v>-0.7778</v>
      </c>
      <c r="L9" s="17">
        <f>K9^2</f>
        <v>0.6049728400000001</v>
      </c>
      <c r="M9" s="1">
        <f>IF(ABS(N9)&gt;=M$3*SQRT(N$3/(2-N$3)),(1),0)</f>
        <v>0</v>
      </c>
      <c r="N9" s="17">
        <f>N$3*E9+(1-N$3)*N8</f>
        <v>-0.5405217</v>
      </c>
      <c r="O9" s="17">
        <f>-1*N9</f>
        <v>0.5405217</v>
      </c>
      <c r="P9" s="17">
        <f t="shared" si="1"/>
        <v>52.2973915</v>
      </c>
      <c r="Q9" s="17">
        <f>F9-N8</f>
        <v>-0.33896900000000013</v>
      </c>
      <c r="R9" s="17">
        <f>Q9</f>
        <v>-0.33896900000000013</v>
      </c>
      <c r="S9" s="17">
        <f>R9^2</f>
        <v>0.11489998296100008</v>
      </c>
      <c r="T9" s="1">
        <v>1</v>
      </c>
      <c r="U9" s="1">
        <f>IF(ABS(Q9)&gt;(T9*U$3),1,0)</f>
        <v>0</v>
      </c>
      <c r="V9" s="1">
        <f>IF(ABS(Q9)&gt;(T9*V$3),1,0)</f>
        <v>0</v>
      </c>
      <c r="W9" s="1">
        <f t="shared" si="2"/>
        <v>0</v>
      </c>
      <c r="X9" s="1">
        <f t="shared" si="3"/>
        <v>0</v>
      </c>
      <c r="Z9" s="17">
        <f>IF(AP9=1,IF(ABS(AA10-AA9)&gt;Z$3,IF(AA9&gt;AI8,IF(AA9&gt;AA10,AI8+Z$4,AA9),IF(AA9&lt;AA10,AI8-Z$4,AA9)),AA9),AA9)</f>
        <v>-1.4049</v>
      </c>
      <c r="AA9" s="17">
        <f>D9</f>
        <v>-1.4049</v>
      </c>
      <c r="AB9" s="17">
        <f>AB$3*AA9+(1-AB$3)*AB8</f>
        <v>-0.6794171999999999</v>
      </c>
      <c r="AC9" s="34">
        <v>0</v>
      </c>
      <c r="AD9" s="17">
        <f t="shared" si="4"/>
        <v>100</v>
      </c>
      <c r="AE9" s="1">
        <f>IF(ABS(AA9)&gt;=AE$4,1,0)</f>
        <v>0</v>
      </c>
      <c r="AF9" s="17">
        <f>AA9</f>
        <v>-1.4049</v>
      </c>
      <c r="AG9" s="17">
        <f>AF9^2</f>
        <v>1.97374401</v>
      </c>
      <c r="AH9" s="1">
        <f>IF(ABS(AI9)&gt;=AH$3*SQRT(AI$3/(2-AI$3)),(1),0)</f>
        <v>0</v>
      </c>
      <c r="AI9" s="17">
        <f>AI$3*Z9+(1-AI$3)*AI8</f>
        <v>-0.6794171999999999</v>
      </c>
      <c r="AJ9" s="17">
        <f>-1*AI9</f>
        <v>0.6794171999999999</v>
      </c>
      <c r="AK9" s="17">
        <f t="shared" si="5"/>
        <v>89.94462544</v>
      </c>
      <c r="AL9" s="17">
        <f>AA9-AI8</f>
        <v>-1.036404</v>
      </c>
      <c r="AM9" s="17">
        <f>AL9</f>
        <v>-1.036404</v>
      </c>
      <c r="AN9" s="17">
        <f>AM9^2</f>
        <v>1.0741332512160002</v>
      </c>
      <c r="AO9" s="1">
        <v>1</v>
      </c>
      <c r="AP9" s="1">
        <f>IF(ABS(AL9)&gt;(AO9*AP$3),1,0)</f>
        <v>0</v>
      </c>
      <c r="AQ9" s="1">
        <f>IF(ABS(AL9)&gt;(AO9*AQ$3),1,0)</f>
        <v>0</v>
      </c>
      <c r="AR9" s="1">
        <f>IF(AND(ABS(AL9)&gt;(AO9*AR$3),ABS(AL9)&lt;=(AO9*AQ$3)),1,0)</f>
        <v>0</v>
      </c>
      <c r="AS9" s="1">
        <f>IF(AND(ABS(AM9)&gt;(AO9*AS$3),ABS(AM9)&lt;=(AO9*AR$3)),1,0)</f>
        <v>0</v>
      </c>
      <c r="AU9" s="1">
        <f>IF(SUM(AE9,J9)&gt;0,1,0)</f>
        <v>0</v>
      </c>
      <c r="AV9" s="1">
        <f t="shared" si="6"/>
        <v>0</v>
      </c>
      <c r="AW9" s="1">
        <f>IF(AND(SUM(AR9,W9)&gt;0,AV9=0),1,0)</f>
        <v>0</v>
      </c>
      <c r="AX9" s="40">
        <f>IF(AND(SUM(AS9,X9)&gt;0,AW9=0),1,0)</f>
        <v>0</v>
      </c>
      <c r="AY9">
        <f>IF(AND(ABS(Q9)&lt;=0.5,ABS(AL9)&lt;=0.5,AX8=0,NOT(ISBLANK(AX8)),NOT(AZ9),NOT(ISBLANK(AY7))),1,0)</f>
        <v>0</v>
      </c>
      <c r="AZ9">
        <f>IF(AND(ABS(Q9)&lt;=0.5,ABS(AL9)&lt;=0.5,AX8=0,ABS(N9)&lt;=0.5,ABS(AI9)&lt;=0.5,NOT(ISBLANK(AX8)),NOT(ISBLANK(AX7))),1,0)</f>
        <v>0</v>
      </c>
    </row>
    <row r="10" spans="1:52" ht="12.75">
      <c r="A10" s="1">
        <v>55852</v>
      </c>
      <c r="B10" s="1" t="s">
        <v>509</v>
      </c>
      <c r="C10" s="1">
        <v>-0.1111</v>
      </c>
      <c r="D10" s="1">
        <v>-1.1176</v>
      </c>
      <c r="E10" s="17">
        <f>IF(U10=1,IF(ABS(F11-F10)&gt;E$3,IF(F10&gt;N9,IF(F10&gt;F11,N9+E$4,F10),IF(F10&lt;F11,N9-E$4,F10)),F10),F10)</f>
        <v>-0.1111</v>
      </c>
      <c r="F10" s="17">
        <f>C10</f>
        <v>-0.1111</v>
      </c>
      <c r="G10" s="17">
        <f>G$3*F10+(1-G$3)*G9</f>
        <v>-0.41169519</v>
      </c>
      <c r="H10" s="34">
        <v>0</v>
      </c>
      <c r="I10" s="17">
        <f t="shared" si="0"/>
        <v>55</v>
      </c>
      <c r="J10" s="1">
        <f>IF(ABS(F10)&gt;=J$4,1,0)</f>
        <v>0</v>
      </c>
      <c r="K10" s="17">
        <f>F10</f>
        <v>-0.1111</v>
      </c>
      <c r="L10" s="17">
        <f>K10^2</f>
        <v>0.01234321</v>
      </c>
      <c r="M10" s="1">
        <f>IF(ABS(N10)&gt;=M$3*SQRT(N$3/(2-N$3)),(1),0)</f>
        <v>0</v>
      </c>
      <c r="N10" s="17">
        <f>N$3*E10+(1-N$3)*N9</f>
        <v>-0.41169519</v>
      </c>
      <c r="O10" s="17">
        <f>-1*N10</f>
        <v>0.41169519</v>
      </c>
      <c r="P10" s="17">
        <f t="shared" si="1"/>
        <v>52.94152405</v>
      </c>
      <c r="Q10" s="17">
        <f>F10-N9</f>
        <v>0.4294217</v>
      </c>
      <c r="R10" s="17">
        <f>Q10</f>
        <v>0.4294217</v>
      </c>
      <c r="S10" s="17">
        <f>R10^2</f>
        <v>0.18440299643089</v>
      </c>
      <c r="T10" s="1">
        <v>1</v>
      </c>
      <c r="U10" s="1">
        <f>IF(ABS(Q10)&gt;(T10*U$3),1,0)</f>
        <v>0</v>
      </c>
      <c r="V10" s="1">
        <f>IF(ABS(Q10)&gt;(T10*V$3),1,0)</f>
        <v>0</v>
      </c>
      <c r="W10" s="1">
        <f t="shared" si="2"/>
        <v>0</v>
      </c>
      <c r="X10" s="1">
        <f t="shared" si="3"/>
        <v>0</v>
      </c>
      <c r="Z10" s="17">
        <f>IF(AP10=1,IF(ABS(AA11-AA10)&gt;Z$3,IF(AA10&gt;AI9,IF(AA10&gt;AA11,AI9+Z$4,AA10),IF(AA10&lt;AA11,AI9-Z$4,AA10)),AA10),AA10)</f>
        <v>-1.1176</v>
      </c>
      <c r="AA10" s="17">
        <f>D10</f>
        <v>-1.1176</v>
      </c>
      <c r="AB10" s="17">
        <f>AB$3*AA10+(1-AB$3)*AB9</f>
        <v>-0.8108720399999999</v>
      </c>
      <c r="AC10" s="34">
        <v>0</v>
      </c>
      <c r="AD10" s="17">
        <f t="shared" si="4"/>
        <v>100</v>
      </c>
      <c r="AE10" s="1">
        <f>IF(ABS(AA10)&gt;=AE$4,1,0)</f>
        <v>0</v>
      </c>
      <c r="AF10" s="17">
        <f>AA10</f>
        <v>-1.1176</v>
      </c>
      <c r="AG10" s="17">
        <f>AF10^2</f>
        <v>1.2490297599999998</v>
      </c>
      <c r="AH10" s="1">
        <f>IF(ABS(AI10)&gt;=AH$3*SQRT(AI$3/(2-AI$3)),(1),0)</f>
        <v>0</v>
      </c>
      <c r="AI10" s="17">
        <f>AI$3*Z10+(1-AI$3)*AI9</f>
        <v>-0.8108720399999999</v>
      </c>
      <c r="AJ10" s="17">
        <f>-1*AI10</f>
        <v>0.8108720399999999</v>
      </c>
      <c r="AK10" s="17">
        <f t="shared" si="5"/>
        <v>87.999093808</v>
      </c>
      <c r="AL10" s="17">
        <f>AA10-AI9</f>
        <v>-0.4381828</v>
      </c>
      <c r="AM10" s="17">
        <f>AL10</f>
        <v>-0.4381828</v>
      </c>
      <c r="AN10" s="17">
        <f>AM10^2</f>
        <v>0.19200416621584</v>
      </c>
      <c r="AO10" s="1">
        <v>1</v>
      </c>
      <c r="AP10" s="1">
        <f>IF(ABS(AL10)&gt;(AO10*AP$3),1,0)</f>
        <v>0</v>
      </c>
      <c r="AQ10" s="1">
        <f>IF(ABS(AL10)&gt;(AO10*AQ$3),1,0)</f>
        <v>0</v>
      </c>
      <c r="AR10" s="1">
        <f>IF(AND(ABS(AL10)&gt;(AO10*AR$3),ABS(AL10)&lt;=(AO10*AQ$3)),1,0)</f>
        <v>0</v>
      </c>
      <c r="AS10" s="1">
        <f>IF(AND(ABS(AM10)&gt;(AO10*AS$3),ABS(AM10)&lt;=(AO10*AR$3)),1,0)</f>
        <v>0</v>
      </c>
      <c r="AU10" s="1">
        <f>IF(SUM(AE10,J10)&gt;0,1,0)</f>
        <v>0</v>
      </c>
      <c r="AV10" s="1">
        <f t="shared" si="6"/>
        <v>0</v>
      </c>
      <c r="AW10" s="1">
        <f>IF(AND(SUM(AR10,W10)&gt;0,AV10=0),1,0)</f>
        <v>0</v>
      </c>
      <c r="AX10" s="40">
        <f>IF(AND(SUM(AS10,X10)&gt;0,AW10=0),1,0)</f>
        <v>0</v>
      </c>
      <c r="AY10">
        <f>IF(AND(ABS(Q10)&lt;=0.5,ABS(AL10)&lt;=0.5,AX9=0,NOT(ISBLANK(AX9)),NOT(AZ10),NOT(ISBLANK(AY8))),1,0)</f>
        <v>1</v>
      </c>
      <c r="AZ10">
        <f>IF(AND(ABS(Q10)&lt;=0.5,ABS(AL10)&lt;=0.5,AX9=0,ABS(N10)&lt;=0.5,ABS(AI10)&lt;=0.5,NOT(ISBLANK(AX9)),NOT(ISBLANK(AX8))),1,0)</f>
        <v>0</v>
      </c>
    </row>
    <row r="11" spans="1:52" ht="12.75">
      <c r="A11" s="1">
        <v>58241</v>
      </c>
      <c r="B11" s="1" t="s">
        <v>509</v>
      </c>
      <c r="C11" s="1">
        <v>1.7778</v>
      </c>
      <c r="D11" s="1">
        <v>1.8889</v>
      </c>
      <c r="E11" s="17">
        <f>IF(U11=1,IF(ABS(F12-F11)&gt;E$3,IF(F11&gt;N10,IF(F11&gt;F12,N10+E$4,F11),IF(F11&lt;F12,N10-E$4,F11)),F11),F11)</f>
        <v>1.7778</v>
      </c>
      <c r="F11" s="17">
        <f>C11</f>
        <v>1.7778</v>
      </c>
      <c r="G11" s="17">
        <f>G$3*F11+(1-G$3)*G10</f>
        <v>0.24515336700000007</v>
      </c>
      <c r="H11" s="34">
        <v>0</v>
      </c>
      <c r="I11" s="17">
        <f t="shared" si="0"/>
        <v>55</v>
      </c>
      <c r="J11" s="1">
        <f>IF(ABS(F11)&gt;=J$4,1,0)</f>
        <v>0</v>
      </c>
      <c r="K11" s="17">
        <f>F11</f>
        <v>1.7778</v>
      </c>
      <c r="L11" s="17">
        <f>K11^2</f>
        <v>3.1605728400000004</v>
      </c>
      <c r="M11" s="1">
        <f>IF(ABS(N11)&gt;=M$3*SQRT(N$3/(2-N$3)),(1),0)</f>
        <v>0</v>
      </c>
      <c r="N11" s="17">
        <f>N$3*E11+(1-N$3)*N10</f>
        <v>0.24515336700000007</v>
      </c>
      <c r="O11" s="17">
        <f>-1*N11</f>
        <v>-0.24515336700000007</v>
      </c>
      <c r="P11" s="17">
        <f t="shared" si="1"/>
        <v>56.225766835</v>
      </c>
      <c r="Q11" s="17">
        <f>F11-N10</f>
        <v>2.18949519</v>
      </c>
      <c r="R11" s="17">
        <f>Q11</f>
        <v>2.18949519</v>
      </c>
      <c r="S11" s="17">
        <f>R11^2</f>
        <v>4.793889187033137</v>
      </c>
      <c r="T11" s="1">
        <v>1</v>
      </c>
      <c r="U11" s="1">
        <f>IF(ABS(Q11)&gt;(T11*U$3),1,0)</f>
        <v>1</v>
      </c>
      <c r="V11" s="1">
        <f>IF(ABS(Q11)&gt;(T11*V$3),1,0)</f>
        <v>1</v>
      </c>
      <c r="W11" s="1">
        <f t="shared" si="2"/>
        <v>0</v>
      </c>
      <c r="X11" s="1">
        <f t="shared" si="3"/>
        <v>0</v>
      </c>
      <c r="Z11" s="17">
        <f>IF(AP11=1,IF(ABS(AA12-AA11)&gt;Z$3,IF(AA11&gt;AI10,IF(AA11&gt;AA12,AI10+Z$4,AA11),IF(AA11&lt;AA12,AI10-Z$4,AA11)),AA11),AA11)</f>
        <v>1.8889</v>
      </c>
      <c r="AA11" s="17">
        <f>D11</f>
        <v>1.8889</v>
      </c>
      <c r="AB11" s="17">
        <f>AB$3*AA11+(1-AB$3)*AB10</f>
        <v>-0.0009404279999999376</v>
      </c>
      <c r="AC11" s="34">
        <v>0</v>
      </c>
      <c r="AD11" s="17">
        <f t="shared" si="4"/>
        <v>100</v>
      </c>
      <c r="AE11" s="1">
        <f>IF(ABS(AA11)&gt;=AE$4,1,0)</f>
        <v>0</v>
      </c>
      <c r="AF11" s="17">
        <f>AA11</f>
        <v>1.8889</v>
      </c>
      <c r="AG11" s="17">
        <f>AF11^2</f>
        <v>3.56794321</v>
      </c>
      <c r="AH11" s="1">
        <f>IF(ABS(AI11)&gt;=AH$3*SQRT(AI$3/(2-AI$3)),(1),0)</f>
        <v>0</v>
      </c>
      <c r="AI11" s="17">
        <f>AI$3*Z11+(1-AI$3)*AI10</f>
        <v>-0.0009404279999999376</v>
      </c>
      <c r="AJ11" s="17">
        <f>-1*AI11</f>
        <v>0.0009404279999999376</v>
      </c>
      <c r="AK11" s="17">
        <f t="shared" si="5"/>
        <v>99.9860816656</v>
      </c>
      <c r="AL11" s="17">
        <f>AA11-AI10</f>
        <v>2.69977204</v>
      </c>
      <c r="AM11" s="17">
        <f>AL11</f>
        <v>2.69977204</v>
      </c>
      <c r="AN11" s="17">
        <f>AM11^2</f>
        <v>7.288769067965762</v>
      </c>
      <c r="AO11" s="1">
        <v>1</v>
      </c>
      <c r="AP11" s="1">
        <f>IF(ABS(AL11)&gt;(AO11*AP$3),1,0)</f>
        <v>1</v>
      </c>
      <c r="AQ11" s="1">
        <f>IF(ABS(AL11)&gt;(AO11*AQ$3),1,0)</f>
        <v>1</v>
      </c>
      <c r="AR11" s="1">
        <f>IF(AND(ABS(AL11)&gt;(AO11*AR$3),ABS(AL11)&lt;=(AO11*AQ$3)),1,0)</f>
        <v>0</v>
      </c>
      <c r="AS11" s="1">
        <f>IF(AND(ABS(AM11)&gt;(AO11*AS$3),ABS(AM11)&lt;=(AO11*AR$3)),1,0)</f>
        <v>0</v>
      </c>
      <c r="AU11" s="1">
        <f>IF(SUM(AE11,J11)&gt;0,1,0)</f>
        <v>0</v>
      </c>
      <c r="AV11" s="1">
        <f t="shared" si="6"/>
        <v>1</v>
      </c>
      <c r="AW11" s="1">
        <f>IF(AND(SUM(AR11,W11)&gt;0,AV11=0),1,0)</f>
        <v>0</v>
      </c>
      <c r="AX11" s="40">
        <f>IF(AND(SUM(AS11,X11)&gt;0,AW11=0),1,0)</f>
        <v>0</v>
      </c>
      <c r="AY11">
        <f>IF(AND(ABS(Q11)&lt;=0.5,ABS(AL11)&lt;=0.5,AX10=0,NOT(ISBLANK(AX10)),NOT(AZ11),NOT(ISBLANK(AY9))),1,0)</f>
        <v>0</v>
      </c>
      <c r="AZ11">
        <f>IF(AND(ABS(Q11)&lt;=0.5,ABS(AL11)&lt;=0.5,AX10=0,ABS(N11)&lt;=0.5,ABS(AI11)&lt;=0.5,NOT(ISBLANK(AX10)),NOT(ISBLANK(AX9))),1,0)</f>
        <v>0</v>
      </c>
    </row>
    <row r="12" spans="9:50" ht="12.75">
      <c r="I12" s="17"/>
      <c r="P12" s="17"/>
      <c r="W12" s="1"/>
      <c r="X12" s="1"/>
      <c r="AD12" s="17"/>
      <c r="AK12" s="17"/>
      <c r="AR12" s="1"/>
      <c r="AS12" s="1"/>
      <c r="AX12" s="40"/>
    </row>
    <row r="13" spans="5:50" ht="12.75">
      <c r="E13" s="49"/>
      <c r="F13" s="35"/>
      <c r="G13" s="17">
        <f>0</f>
        <v>0</v>
      </c>
      <c r="H13" s="6"/>
      <c r="I13" s="17"/>
      <c r="J13" s="1"/>
      <c r="K13" s="1"/>
      <c r="L13" s="1"/>
      <c r="M13" s="1"/>
      <c r="N13" s="17">
        <v>0</v>
      </c>
      <c r="O13" s="17"/>
      <c r="P13" s="17"/>
      <c r="Q13" s="17"/>
      <c r="R13" s="1"/>
      <c r="S13" s="1"/>
      <c r="T13" s="1"/>
      <c r="U13" s="1"/>
      <c r="V13" s="1"/>
      <c r="W13" s="1"/>
      <c r="X13" s="1"/>
      <c r="Z13" s="49"/>
      <c r="AA13" s="35"/>
      <c r="AB13" s="17">
        <f>0</f>
        <v>0</v>
      </c>
      <c r="AC13" s="6"/>
      <c r="AD13" s="17"/>
      <c r="AE13" s="1"/>
      <c r="AF13" s="1"/>
      <c r="AG13" s="1"/>
      <c r="AH13" s="1"/>
      <c r="AI13" s="17">
        <v>0</v>
      </c>
      <c r="AJ13" s="17"/>
      <c r="AK13" s="17"/>
      <c r="AL13" s="17"/>
      <c r="AM13" s="1"/>
      <c r="AN13" s="1"/>
      <c r="AO13" s="1"/>
      <c r="AP13" s="1"/>
      <c r="AQ13" s="1"/>
      <c r="AR13" s="1"/>
      <c r="AS13" s="1"/>
      <c r="AX13" s="40"/>
    </row>
    <row r="14" spans="1:52" ht="12.75">
      <c r="A14" s="1">
        <v>55907</v>
      </c>
      <c r="B14" s="1" t="s">
        <v>510</v>
      </c>
      <c r="C14" s="1">
        <v>1.4111</v>
      </c>
      <c r="D14" s="1">
        <v>1.1043</v>
      </c>
      <c r="E14" s="17">
        <f>IF(U14=1,IF(ABS(F15-F14)&gt;E$3,IF(F14&gt;N13,IF(F14&gt;F15,N13+E$4,F14),IF(F14&lt;F15,N13-E$4,F14)),F14),F14)</f>
        <v>1.4111</v>
      </c>
      <c r="F14" s="17">
        <f>C14</f>
        <v>1.4111</v>
      </c>
      <c r="G14" s="17">
        <f>G$3*F14+(1-G$3)*G13</f>
        <v>0.42333</v>
      </c>
      <c r="H14" s="34">
        <v>0</v>
      </c>
      <c r="I14" s="17">
        <f t="shared" si="0"/>
        <v>55</v>
      </c>
      <c r="J14" s="1">
        <f>IF(ABS(F14)&gt;=J$4,1,0)</f>
        <v>0</v>
      </c>
      <c r="K14" s="17">
        <f>F14</f>
        <v>1.4111</v>
      </c>
      <c r="L14" s="17">
        <f>K14^2</f>
        <v>1.9912032100000001</v>
      </c>
      <c r="M14" s="1">
        <f>IF(ABS(N14)&gt;=M$3*SQRT(N$3/(2-N$3)),(1),0)</f>
        <v>0</v>
      </c>
      <c r="N14" s="17">
        <f>N$3*E14+(1-N$3)*N13</f>
        <v>0.42333</v>
      </c>
      <c r="O14" s="17">
        <f>-1*N14</f>
        <v>-0.42333</v>
      </c>
      <c r="P14" s="17">
        <f t="shared" si="1"/>
        <v>57.11665</v>
      </c>
      <c r="Q14" s="17">
        <f>F14-N13</f>
        <v>1.4111</v>
      </c>
      <c r="R14" s="17">
        <f>Q14</f>
        <v>1.4111</v>
      </c>
      <c r="S14" s="17">
        <f>R14^2</f>
        <v>1.9912032100000001</v>
      </c>
      <c r="T14" s="1">
        <v>1</v>
      </c>
      <c r="U14" s="1">
        <f>IF(ABS(Q14)&gt;(T14*U$3),1,0)</f>
        <v>0</v>
      </c>
      <c r="V14" s="1">
        <f>IF(ABS(Q14)&gt;(T14*V$3),1,0)</f>
        <v>0</v>
      </c>
      <c r="W14" s="1">
        <f t="shared" si="2"/>
        <v>0</v>
      </c>
      <c r="X14" s="1">
        <f t="shared" si="3"/>
        <v>1</v>
      </c>
      <c r="Z14" s="17">
        <f>IF(AP14=1,IF(ABS(AA15-AA14)&gt;Z$3,IF(AA14&gt;AI13,IF(AA14&gt;AA15,AI13+Z$4,AA14),IF(AA14&lt;AA15,AI13-Z$4,AA14)),AA14),AA14)</f>
        <v>1.1043</v>
      </c>
      <c r="AA14" s="17">
        <f>D14</f>
        <v>1.1043</v>
      </c>
      <c r="AB14" s="17">
        <f>AB$3*AA14+(1-AB$3)*AB13</f>
        <v>0.33129000000000003</v>
      </c>
      <c r="AC14" s="34">
        <v>0</v>
      </c>
      <c r="AD14" s="17">
        <f t="shared" si="4"/>
        <v>100</v>
      </c>
      <c r="AE14" s="1">
        <f>IF(ABS(AA14)&gt;=AE$4,1,0)</f>
        <v>0</v>
      </c>
      <c r="AF14" s="17">
        <f>AA14</f>
        <v>1.1043</v>
      </c>
      <c r="AG14" s="17">
        <f>AF14^2</f>
        <v>1.2194784900000002</v>
      </c>
      <c r="AH14" s="1">
        <f>IF(ABS(AI14)&gt;=AH$3*SQRT(AI$3/(2-AI$3)),(1),0)</f>
        <v>0</v>
      </c>
      <c r="AI14" s="17">
        <f>AI$3*Z14+(1-AI$3)*AI13</f>
        <v>0.33129000000000003</v>
      </c>
      <c r="AJ14" s="17">
        <f>-1*AI14</f>
        <v>-0.33129000000000003</v>
      </c>
      <c r="AK14" s="17">
        <f t="shared" si="5"/>
        <v>104.903092</v>
      </c>
      <c r="AL14" s="17">
        <f>AA14-AI13</f>
        <v>1.1043</v>
      </c>
      <c r="AM14" s="17">
        <f>AL14</f>
        <v>1.1043</v>
      </c>
      <c r="AN14" s="17">
        <f>AM14^2</f>
        <v>1.2194784900000002</v>
      </c>
      <c r="AO14" s="1">
        <v>1</v>
      </c>
      <c r="AP14" s="1">
        <f>IF(ABS(AL14)&gt;(AO14*AP$3),1,0)</f>
        <v>0</v>
      </c>
      <c r="AQ14" s="1">
        <f>IF(ABS(AL14)&gt;(AO14*AQ$3),1,0)</f>
        <v>0</v>
      </c>
      <c r="AR14" s="1">
        <f>IF(AND(ABS(AL14)&gt;(AO14*AR$3),ABS(AL14)&lt;=(AO14*AQ$3)),1,0)</f>
        <v>0</v>
      </c>
      <c r="AS14" s="1">
        <f>IF(AND(ABS(AM14)&gt;(AO14*AS$3),ABS(AM14)&lt;=(AO14*AR$3)),1,0)</f>
        <v>0</v>
      </c>
      <c r="AU14" s="1">
        <f>IF(SUM(AE14,J14)&gt;0,1,0)</f>
        <v>0</v>
      </c>
      <c r="AV14" s="1">
        <f t="shared" si="6"/>
        <v>0</v>
      </c>
      <c r="AW14" s="1">
        <f>IF(AND(SUM(AR14,W14)&gt;0,AV14=0),1,0)</f>
        <v>0</v>
      </c>
      <c r="AX14" s="40">
        <f>IF(AND(SUM(AS14,X14)&gt;0,AW14=0),1,0)</f>
        <v>1</v>
      </c>
      <c r="AY14">
        <f>IF(AND(ABS(Q14)&lt;=0.5,ABS(AL14)&lt;=0.5,AX13=0,NOT(ISBLANK(AX13)),NOT(AZ14),NOT(ISBLANK(AY12))),1,0)</f>
        <v>0</v>
      </c>
      <c r="AZ14">
        <f>IF(AND(ABS(Q14)&lt;=0.5,ABS(AL14)&lt;=0.5,AX13=0,ABS(N14)&lt;=0.5,ABS(AI14)&lt;=0.5,NOT(ISBLANK(AX13)),NOT(ISBLANK(AX12))),1,0)</f>
        <v>0</v>
      </c>
    </row>
    <row r="15" spans="1:52" ht="12.75">
      <c r="A15" s="1">
        <v>58242</v>
      </c>
      <c r="B15" s="1" t="s">
        <v>510</v>
      </c>
      <c r="C15" s="1">
        <v>-0.3889</v>
      </c>
      <c r="D15" s="1">
        <v>-0.5752</v>
      </c>
      <c r="E15" s="17">
        <f>IF(U15=1,IF(ABS(F16-F15)&gt;E$3,IF(F15&gt;N14,IF(F15&gt;F16,N14+E$4,F15),IF(F15&lt;F16,N14-E$4,F15)),F15),F15)</f>
        <v>-0.3889</v>
      </c>
      <c r="F15" s="17">
        <f>C15</f>
        <v>-0.3889</v>
      </c>
      <c r="G15" s="17">
        <f>G$3*F15+(1-G$3)*G14</f>
        <v>0.17966099999999996</v>
      </c>
      <c r="H15" s="34">
        <v>0</v>
      </c>
      <c r="I15" s="17">
        <f t="shared" si="0"/>
        <v>55</v>
      </c>
      <c r="J15" s="1">
        <f>IF(ABS(F15)&gt;=J$4,1,0)</f>
        <v>0</v>
      </c>
      <c r="K15" s="17">
        <f>F15</f>
        <v>-0.3889</v>
      </c>
      <c r="L15" s="17">
        <f>K15^2</f>
        <v>0.15124321000000002</v>
      </c>
      <c r="M15" s="1">
        <f>IF(ABS(N15)&gt;=M$3*SQRT(N$3/(2-N$3)),(1),0)</f>
        <v>0</v>
      </c>
      <c r="N15" s="17">
        <f>N$3*E15+(1-N$3)*N14</f>
        <v>0.17966099999999996</v>
      </c>
      <c r="O15" s="17">
        <f>-1*N15</f>
        <v>-0.17966099999999996</v>
      </c>
      <c r="P15" s="17">
        <f t="shared" si="1"/>
        <v>55.898305</v>
      </c>
      <c r="Q15" s="17">
        <f>F15-N14</f>
        <v>-0.81223</v>
      </c>
      <c r="R15" s="17">
        <f>Q15</f>
        <v>-0.81223</v>
      </c>
      <c r="S15" s="17">
        <f>R15^2</f>
        <v>0.6597175729</v>
      </c>
      <c r="T15" s="1">
        <v>1</v>
      </c>
      <c r="U15" s="1">
        <f>IF(ABS(Q15)&gt;(T15*U$3),1,0)</f>
        <v>0</v>
      </c>
      <c r="V15" s="1">
        <f>IF(ABS(Q15)&gt;(T15*V$3),1,0)</f>
        <v>0</v>
      </c>
      <c r="W15" s="1">
        <f t="shared" si="2"/>
        <v>0</v>
      </c>
      <c r="X15" s="1">
        <f t="shared" si="3"/>
        <v>0</v>
      </c>
      <c r="Z15" s="17">
        <f>IF(AP15=1,IF(ABS(AA16-AA15)&gt;Z$3,IF(AA15&gt;AI14,IF(AA15&gt;AA16,AI14+Z$4,AA15),IF(AA15&lt;AA16,AI14-Z$4,AA15)),AA15),AA15)</f>
        <v>-0.5752</v>
      </c>
      <c r="AA15" s="17">
        <f>D15</f>
        <v>-0.5752</v>
      </c>
      <c r="AB15" s="17">
        <f>AB$3*AA15+(1-AB$3)*AB14</f>
        <v>0.05934299999999998</v>
      </c>
      <c r="AC15" s="34">
        <v>0</v>
      </c>
      <c r="AD15" s="17">
        <f t="shared" si="4"/>
        <v>100</v>
      </c>
      <c r="AE15" s="1">
        <f>IF(ABS(AA15)&gt;=AE$4,1,0)</f>
        <v>0</v>
      </c>
      <c r="AF15" s="17">
        <f>AA15</f>
        <v>-0.5752</v>
      </c>
      <c r="AG15" s="17">
        <f>AF15^2</f>
        <v>0.33085504000000004</v>
      </c>
      <c r="AH15" s="1">
        <f>IF(ABS(AI15)&gt;=AH$3*SQRT(AI$3/(2-AI$3)),(1),0)</f>
        <v>0</v>
      </c>
      <c r="AI15" s="17">
        <f>AI$3*Z15+(1-AI$3)*AI14</f>
        <v>0.05934299999999998</v>
      </c>
      <c r="AJ15" s="17">
        <f>-1*AI15</f>
        <v>-0.05934299999999998</v>
      </c>
      <c r="AK15" s="17">
        <f t="shared" si="5"/>
        <v>100.8782764</v>
      </c>
      <c r="AL15" s="17">
        <f>AA15-AI14</f>
        <v>-0.90649</v>
      </c>
      <c r="AM15" s="17">
        <f>AL15</f>
        <v>-0.90649</v>
      </c>
      <c r="AN15" s="17">
        <f>AM15^2</f>
        <v>0.8217241201000001</v>
      </c>
      <c r="AO15" s="1">
        <v>1</v>
      </c>
      <c r="AP15" s="1">
        <f>IF(ABS(AL15)&gt;(AO15*AP$3),1,0)</f>
        <v>0</v>
      </c>
      <c r="AQ15" s="1">
        <f>IF(ABS(AL15)&gt;(AO15*AQ$3),1,0)</f>
        <v>0</v>
      </c>
      <c r="AR15" s="1">
        <f>IF(AND(ABS(AL15)&gt;(AO15*AR$3),ABS(AL15)&lt;=(AO15*AQ$3)),1,0)</f>
        <v>0</v>
      </c>
      <c r="AS15" s="1">
        <f>IF(AND(ABS(AM15)&gt;(AO15*AS$3),ABS(AM15)&lt;=(AO15*AR$3)),1,0)</f>
        <v>0</v>
      </c>
      <c r="AU15" s="1">
        <f>IF(SUM(AE15,J15)&gt;0,1,0)</f>
        <v>0</v>
      </c>
      <c r="AV15" s="1">
        <f t="shared" si="6"/>
        <v>0</v>
      </c>
      <c r="AW15" s="1">
        <f>IF(AND(SUM(AR15,W15)&gt;0,AV15=0),1,0)</f>
        <v>0</v>
      </c>
      <c r="AX15" s="40">
        <f>IF(AND(SUM(AS15,X15)&gt;0,AW15=0),1,0)</f>
        <v>0</v>
      </c>
      <c r="AY15">
        <f>IF(AND(ABS(Q15)&lt;=0.5,ABS(AL15)&lt;=0.5,AX14=0,NOT(ISBLANK(AX14)),NOT(AZ15),NOT(ISBLANK(AY13))),1,0)</f>
        <v>0</v>
      </c>
      <c r="AZ15">
        <f>IF(AND(ABS(Q15)&lt;=0.5,ABS(AL15)&lt;=0.5,AX14=0,ABS(N15)&lt;=0.5,ABS(AI15)&lt;=0.5,NOT(ISBLANK(AX14)),NOT(ISBLANK(AX13))),1,0)</f>
        <v>0</v>
      </c>
    </row>
    <row r="16" spans="9:50" ht="12.75">
      <c r="I16" s="17"/>
      <c r="P16" s="17"/>
      <c r="W16" s="1"/>
      <c r="X16" s="1"/>
      <c r="AD16" s="17"/>
      <c r="AK16" s="17"/>
      <c r="AR16" s="1"/>
      <c r="AS16" s="1"/>
      <c r="AX16" s="40"/>
    </row>
    <row r="17" spans="5:50" ht="12.75">
      <c r="E17" s="49"/>
      <c r="F17" s="35"/>
      <c r="G17" s="17">
        <f>0</f>
        <v>0</v>
      </c>
      <c r="H17" s="6"/>
      <c r="I17" s="17"/>
      <c r="J17" s="1"/>
      <c r="K17" s="1"/>
      <c r="L17" s="1"/>
      <c r="M17" s="1"/>
      <c r="N17" s="17">
        <v>0</v>
      </c>
      <c r="O17" s="17"/>
      <c r="P17" s="17"/>
      <c r="Q17" s="17"/>
      <c r="R17" s="1"/>
      <c r="S17" s="1"/>
      <c r="T17" s="1"/>
      <c r="U17" s="1"/>
      <c r="V17" s="1"/>
      <c r="W17" s="1"/>
      <c r="X17" s="1"/>
      <c r="Z17" s="49"/>
      <c r="AA17" s="35"/>
      <c r="AB17" s="17">
        <f>0</f>
        <v>0</v>
      </c>
      <c r="AC17" s="6"/>
      <c r="AD17" s="17"/>
      <c r="AE17" s="1"/>
      <c r="AF17" s="1"/>
      <c r="AG17" s="1"/>
      <c r="AH17" s="1"/>
      <c r="AI17" s="17">
        <v>0</v>
      </c>
      <c r="AJ17" s="17"/>
      <c r="AK17" s="17"/>
      <c r="AL17" s="17"/>
      <c r="AM17" s="1"/>
      <c r="AN17" s="1"/>
      <c r="AO17" s="1"/>
      <c r="AP17" s="1"/>
      <c r="AQ17" s="1"/>
      <c r="AR17" s="1"/>
      <c r="AS17" s="1"/>
      <c r="AX17" s="40"/>
    </row>
    <row r="18" spans="1:52" ht="12.75">
      <c r="A18" s="1">
        <v>55909</v>
      </c>
      <c r="B18" s="1" t="s">
        <v>511</v>
      </c>
      <c r="C18" s="1">
        <v>0.5</v>
      </c>
      <c r="D18" s="1">
        <v>-0.8646</v>
      </c>
      <c r="E18" s="17">
        <f aca="true" t="shared" si="7" ref="E18:E23">IF(U18=1,IF(ABS(F19-F18)&gt;E$3,IF(F18&gt;N17,IF(F18&gt;F19,N17+E$4,F18),IF(F18&lt;F19,N17-E$4,F18)),F18),F18)</f>
        <v>0.5</v>
      </c>
      <c r="F18" s="17">
        <f aca="true" t="shared" si="8" ref="F18:F23">C18</f>
        <v>0.5</v>
      </c>
      <c r="G18" s="17">
        <f aca="true" t="shared" si="9" ref="G18:G23">G$3*F18+(1-G$3)*G17</f>
        <v>0.15</v>
      </c>
      <c r="H18" s="34">
        <v>0</v>
      </c>
      <c r="I18" s="17">
        <f t="shared" si="0"/>
        <v>55</v>
      </c>
      <c r="J18" s="1">
        <f aca="true" t="shared" si="10" ref="J18:J23">IF(ABS(F18)&gt;=J$4,1,0)</f>
        <v>0</v>
      </c>
      <c r="K18" s="17">
        <f aca="true" t="shared" si="11" ref="K18:K23">F18</f>
        <v>0.5</v>
      </c>
      <c r="L18" s="17">
        <f aca="true" t="shared" si="12" ref="L18:L23">K18^2</f>
        <v>0.25</v>
      </c>
      <c r="M18" s="1">
        <f aca="true" t="shared" si="13" ref="M18:M23">IF(ABS(N18)&gt;=M$3*SQRT(N$3/(2-N$3)),(1),0)</f>
        <v>0</v>
      </c>
      <c r="N18" s="17">
        <f aca="true" t="shared" si="14" ref="N18:N23">N$3*E18+(1-N$3)*N17</f>
        <v>0.15</v>
      </c>
      <c r="O18" s="17">
        <f aca="true" t="shared" si="15" ref="O18:O23">-1*N18</f>
        <v>-0.15</v>
      </c>
      <c r="P18" s="17">
        <f t="shared" si="1"/>
        <v>55.75</v>
      </c>
      <c r="Q18" s="17">
        <f aca="true" t="shared" si="16" ref="Q18:Q23">F18-N17</f>
        <v>0.5</v>
      </c>
      <c r="R18" s="17">
        <f aca="true" t="shared" si="17" ref="R18:R23">Q18</f>
        <v>0.5</v>
      </c>
      <c r="S18" s="17">
        <f aca="true" t="shared" si="18" ref="S18:S23">R18^2</f>
        <v>0.25</v>
      </c>
      <c r="T18" s="1">
        <v>1</v>
      </c>
      <c r="U18" s="1">
        <f aca="true" t="shared" si="19" ref="U18:U23">IF(ABS(Q18)&gt;(T18*U$3),1,0)</f>
        <v>0</v>
      </c>
      <c r="V18" s="1">
        <f aca="true" t="shared" si="20" ref="V18:V23">IF(ABS(Q18)&gt;(T18*V$3),1,0)</f>
        <v>0</v>
      </c>
      <c r="W18" s="1">
        <f t="shared" si="2"/>
        <v>0</v>
      </c>
      <c r="X18" s="1">
        <f t="shared" si="3"/>
        <v>0</v>
      </c>
      <c r="Z18" s="17">
        <f aca="true" t="shared" si="21" ref="Z18:Z23">IF(AP18=1,IF(ABS(AA19-AA18)&gt;Z$3,IF(AA18&gt;AI17,IF(AA18&gt;AA19,AI17+Z$4,AA18),IF(AA18&lt;AA19,AI17-Z$4,AA18)),AA18),AA18)</f>
        <v>-0.8646</v>
      </c>
      <c r="AA18" s="17">
        <f aca="true" t="shared" si="22" ref="AA18:AA23">D18</f>
        <v>-0.8646</v>
      </c>
      <c r="AB18" s="17">
        <f aca="true" t="shared" si="23" ref="AB18:AB23">AB$3*AA18+(1-AB$3)*AB17</f>
        <v>-0.25938</v>
      </c>
      <c r="AC18" s="34">
        <v>0</v>
      </c>
      <c r="AD18" s="17">
        <f t="shared" si="4"/>
        <v>100</v>
      </c>
      <c r="AE18" s="1">
        <f aca="true" t="shared" si="24" ref="AE18:AE23">IF(ABS(AA18)&gt;=AE$4,1,0)</f>
        <v>0</v>
      </c>
      <c r="AF18" s="17">
        <f aca="true" t="shared" si="25" ref="AF18:AF23">AA18</f>
        <v>-0.8646</v>
      </c>
      <c r="AG18" s="17">
        <f aca="true" t="shared" si="26" ref="AG18:AG23">AF18^2</f>
        <v>0.74753316</v>
      </c>
      <c r="AH18" s="1">
        <f aca="true" t="shared" si="27" ref="AH18:AH23">IF(ABS(AI18)&gt;=AH$3*SQRT(AI$3/(2-AI$3)),(1),0)</f>
        <v>0</v>
      </c>
      <c r="AI18" s="17">
        <f aca="true" t="shared" si="28" ref="AI18:AI23">AI$3*Z18+(1-AI$3)*AI17</f>
        <v>-0.25938</v>
      </c>
      <c r="AJ18" s="17">
        <f aca="true" t="shared" si="29" ref="AJ18:AJ23">-1*AI18</f>
        <v>0.25938</v>
      </c>
      <c r="AK18" s="17">
        <f t="shared" si="5"/>
        <v>96.161176</v>
      </c>
      <c r="AL18" s="17">
        <f aca="true" t="shared" si="30" ref="AL18:AL23">AA18-AI17</f>
        <v>-0.8646</v>
      </c>
      <c r="AM18" s="17">
        <f aca="true" t="shared" si="31" ref="AM18:AM23">AL18</f>
        <v>-0.8646</v>
      </c>
      <c r="AN18" s="17">
        <f aca="true" t="shared" si="32" ref="AN18:AN23">AM18^2</f>
        <v>0.74753316</v>
      </c>
      <c r="AO18" s="1">
        <v>1</v>
      </c>
      <c r="AP18" s="1">
        <f aca="true" t="shared" si="33" ref="AP18:AP23">IF(ABS(AL18)&gt;(AO18*AP$3),1,0)</f>
        <v>0</v>
      </c>
      <c r="AQ18" s="1">
        <f aca="true" t="shared" si="34" ref="AQ18:AQ23">IF(ABS(AL18)&gt;(AO18*AQ$3),1,0)</f>
        <v>0</v>
      </c>
      <c r="AR18" s="1">
        <f aca="true" t="shared" si="35" ref="AR18:AR23">IF(AND(ABS(AL18)&gt;(AO18*AR$3),ABS(AL18)&lt;=(AO18*AQ$3)),1,0)</f>
        <v>0</v>
      </c>
      <c r="AS18" s="1">
        <f aca="true" t="shared" si="36" ref="AS18:AS23">IF(AND(ABS(AM18)&gt;(AO18*AS$3),ABS(AM18)&lt;=(AO18*AR$3)),1,0)</f>
        <v>0</v>
      </c>
      <c r="AU18" s="1">
        <f aca="true" t="shared" si="37" ref="AU18:AU23">IF(SUM(AE18,J18)&gt;0,1,0)</f>
        <v>0</v>
      </c>
      <c r="AV18" s="1">
        <f t="shared" si="6"/>
        <v>0</v>
      </c>
      <c r="AW18" s="1">
        <f aca="true" t="shared" si="38" ref="AW18:AW23">IF(AND(SUM(AR18,W18)&gt;0,AV18=0),1,0)</f>
        <v>0</v>
      </c>
      <c r="AX18" s="40">
        <f aca="true" t="shared" si="39" ref="AX18:AX23">IF(AND(SUM(AS18,X18)&gt;0,AW18=0),1,0)</f>
        <v>0</v>
      </c>
      <c r="AY18">
        <f aca="true" t="shared" si="40" ref="AY18:AY23">IF(AND(ABS(Q18)&lt;=0.5,ABS(AL18)&lt;=0.5,AX17=0,NOT(ISBLANK(AX17)),NOT(AZ18),NOT(ISBLANK(AY16))),1,0)</f>
        <v>0</v>
      </c>
      <c r="AZ18">
        <f aca="true" t="shared" si="41" ref="AZ18:AZ23">IF(AND(ABS(Q18)&lt;=0.5,ABS(AL18)&lt;=0.5,AX17=0,ABS(N18)&lt;=0.5,ABS(AI18)&lt;=0.5,NOT(ISBLANK(AX17)),NOT(ISBLANK(AX16))),1,0)</f>
        <v>0</v>
      </c>
    </row>
    <row r="19" spans="1:52" ht="12.75">
      <c r="A19" s="1">
        <v>58243</v>
      </c>
      <c r="B19" s="1" t="s">
        <v>511</v>
      </c>
      <c r="C19" s="1">
        <v>0.6296</v>
      </c>
      <c r="D19" s="1">
        <v>-0.2418</v>
      </c>
      <c r="E19" s="17">
        <f t="shared" si="7"/>
        <v>0.6296</v>
      </c>
      <c r="F19" s="17">
        <f t="shared" si="8"/>
        <v>0.6296</v>
      </c>
      <c r="G19" s="17">
        <f t="shared" si="9"/>
        <v>0.29388000000000003</v>
      </c>
      <c r="H19" s="34">
        <v>0</v>
      </c>
      <c r="I19" s="17">
        <f t="shared" si="0"/>
        <v>55</v>
      </c>
      <c r="J19" s="1">
        <f t="shared" si="10"/>
        <v>0</v>
      </c>
      <c r="K19" s="17">
        <f t="shared" si="11"/>
        <v>0.6296</v>
      </c>
      <c r="L19" s="17">
        <f t="shared" si="12"/>
        <v>0.39639616000000005</v>
      </c>
      <c r="M19" s="1">
        <f t="shared" si="13"/>
        <v>0</v>
      </c>
      <c r="N19" s="17">
        <f t="shared" si="14"/>
        <v>0.29388000000000003</v>
      </c>
      <c r="O19" s="17">
        <f t="shared" si="15"/>
        <v>-0.29388000000000003</v>
      </c>
      <c r="P19" s="17">
        <f t="shared" si="1"/>
        <v>56.4694</v>
      </c>
      <c r="Q19" s="17">
        <f t="shared" si="16"/>
        <v>0.4796</v>
      </c>
      <c r="R19" s="17">
        <f t="shared" si="17"/>
        <v>0.4796</v>
      </c>
      <c r="S19" s="17">
        <f t="shared" si="18"/>
        <v>0.23001616000000003</v>
      </c>
      <c r="T19" s="1">
        <v>1</v>
      </c>
      <c r="U19" s="1">
        <f t="shared" si="19"/>
        <v>0</v>
      </c>
      <c r="V19" s="1">
        <f t="shared" si="20"/>
        <v>0</v>
      </c>
      <c r="W19" s="1">
        <f t="shared" si="2"/>
        <v>0</v>
      </c>
      <c r="X19" s="1">
        <f t="shared" si="3"/>
        <v>0</v>
      </c>
      <c r="Z19" s="17">
        <f t="shared" si="21"/>
        <v>-0.2418</v>
      </c>
      <c r="AA19" s="17">
        <f t="shared" si="22"/>
        <v>-0.2418</v>
      </c>
      <c r="AB19" s="17">
        <f t="shared" si="23"/>
        <v>-0.25410599999999994</v>
      </c>
      <c r="AC19" s="34">
        <v>0</v>
      </c>
      <c r="AD19" s="17">
        <f t="shared" si="4"/>
        <v>100</v>
      </c>
      <c r="AE19" s="1">
        <f t="shared" si="24"/>
        <v>0</v>
      </c>
      <c r="AF19" s="17">
        <f t="shared" si="25"/>
        <v>-0.2418</v>
      </c>
      <c r="AG19" s="17">
        <f t="shared" si="26"/>
        <v>0.05846724</v>
      </c>
      <c r="AH19" s="1">
        <f t="shared" si="27"/>
        <v>0</v>
      </c>
      <c r="AI19" s="17">
        <f t="shared" si="28"/>
        <v>-0.25410599999999994</v>
      </c>
      <c r="AJ19" s="17">
        <f t="shared" si="29"/>
        <v>0.25410599999999994</v>
      </c>
      <c r="AK19" s="17">
        <f t="shared" si="5"/>
        <v>96.2392312</v>
      </c>
      <c r="AL19" s="17">
        <f t="shared" si="30"/>
        <v>0.017580000000000012</v>
      </c>
      <c r="AM19" s="17">
        <f t="shared" si="31"/>
        <v>0.017580000000000012</v>
      </c>
      <c r="AN19" s="17">
        <f t="shared" si="32"/>
        <v>0.00030905640000000045</v>
      </c>
      <c r="AO19" s="1">
        <v>1</v>
      </c>
      <c r="AP19" s="1">
        <f t="shared" si="33"/>
        <v>0</v>
      </c>
      <c r="AQ19" s="1">
        <f t="shared" si="34"/>
        <v>0</v>
      </c>
      <c r="AR19" s="1">
        <f t="shared" si="35"/>
        <v>0</v>
      </c>
      <c r="AS19" s="1">
        <f t="shared" si="36"/>
        <v>0</v>
      </c>
      <c r="AU19" s="1">
        <f t="shared" si="37"/>
        <v>0</v>
      </c>
      <c r="AV19" s="1">
        <f t="shared" si="6"/>
        <v>0</v>
      </c>
      <c r="AW19" s="1">
        <f t="shared" si="38"/>
        <v>0</v>
      </c>
      <c r="AX19" s="40">
        <f t="shared" si="39"/>
        <v>0</v>
      </c>
      <c r="AY19">
        <f t="shared" si="40"/>
        <v>0</v>
      </c>
      <c r="AZ19">
        <f t="shared" si="41"/>
        <v>0</v>
      </c>
    </row>
    <row r="20" spans="1:52" ht="12.75">
      <c r="A20" s="1">
        <v>55936</v>
      </c>
      <c r="B20" s="1" t="s">
        <v>511</v>
      </c>
      <c r="C20" s="1">
        <v>2.74</v>
      </c>
      <c r="D20" s="1">
        <v>-0.5338</v>
      </c>
      <c r="E20" s="17">
        <f t="shared" si="7"/>
        <v>2.35988</v>
      </c>
      <c r="F20" s="17">
        <f t="shared" si="8"/>
        <v>2.74</v>
      </c>
      <c r="G20" s="17">
        <f t="shared" si="9"/>
        <v>1.027716</v>
      </c>
      <c r="H20" s="34">
        <v>0</v>
      </c>
      <c r="I20" s="17">
        <f t="shared" si="0"/>
        <v>55</v>
      </c>
      <c r="J20" s="1">
        <f t="shared" si="10"/>
        <v>1</v>
      </c>
      <c r="K20" s="17">
        <f t="shared" si="11"/>
        <v>2.74</v>
      </c>
      <c r="L20" s="17">
        <f t="shared" si="12"/>
        <v>7.507600000000001</v>
      </c>
      <c r="M20" s="1">
        <f t="shared" si="13"/>
        <v>0</v>
      </c>
      <c r="N20" s="17">
        <f t="shared" si="14"/>
        <v>0.9136799999999999</v>
      </c>
      <c r="O20" s="17">
        <f t="shared" si="15"/>
        <v>-0.9136799999999999</v>
      </c>
      <c r="P20" s="17">
        <f t="shared" si="1"/>
        <v>59.5684</v>
      </c>
      <c r="Q20" s="17">
        <f t="shared" si="16"/>
        <v>2.44612</v>
      </c>
      <c r="R20" s="17">
        <f t="shared" si="17"/>
        <v>2.44612</v>
      </c>
      <c r="S20" s="17">
        <f t="shared" si="18"/>
        <v>5.983503054400001</v>
      </c>
      <c r="T20" s="1">
        <v>1</v>
      </c>
      <c r="U20" s="1">
        <f t="shared" si="19"/>
        <v>1</v>
      </c>
      <c r="V20" s="1">
        <f t="shared" si="20"/>
        <v>1</v>
      </c>
      <c r="W20" s="1">
        <f t="shared" si="2"/>
        <v>0</v>
      </c>
      <c r="X20" s="1">
        <f t="shared" si="3"/>
        <v>0</v>
      </c>
      <c r="Z20" s="17">
        <f t="shared" si="21"/>
        <v>-0.5338</v>
      </c>
      <c r="AA20" s="17">
        <f t="shared" si="22"/>
        <v>-0.5338</v>
      </c>
      <c r="AB20" s="17">
        <f t="shared" si="23"/>
        <v>-0.33801419999999993</v>
      </c>
      <c r="AC20" s="34">
        <v>0</v>
      </c>
      <c r="AD20" s="17">
        <f t="shared" si="4"/>
        <v>100</v>
      </c>
      <c r="AE20" s="1">
        <f t="shared" si="24"/>
        <v>0</v>
      </c>
      <c r="AF20" s="17">
        <f t="shared" si="25"/>
        <v>-0.5338</v>
      </c>
      <c r="AG20" s="17">
        <f t="shared" si="26"/>
        <v>0.2849424400000001</v>
      </c>
      <c r="AH20" s="1">
        <f t="shared" si="27"/>
        <v>0</v>
      </c>
      <c r="AI20" s="17">
        <f t="shared" si="28"/>
        <v>-0.33801419999999993</v>
      </c>
      <c r="AJ20" s="17">
        <f t="shared" si="29"/>
        <v>0.33801419999999993</v>
      </c>
      <c r="AK20" s="17">
        <f t="shared" si="5"/>
        <v>94.99738984</v>
      </c>
      <c r="AL20" s="17">
        <f t="shared" si="30"/>
        <v>-0.2796940000000001</v>
      </c>
      <c r="AM20" s="17">
        <f t="shared" si="31"/>
        <v>-0.2796940000000001</v>
      </c>
      <c r="AN20" s="17">
        <f t="shared" si="32"/>
        <v>0.07822873363600007</v>
      </c>
      <c r="AO20" s="1">
        <v>1</v>
      </c>
      <c r="AP20" s="1">
        <f t="shared" si="33"/>
        <v>0</v>
      </c>
      <c r="AQ20" s="1">
        <f t="shared" si="34"/>
        <v>0</v>
      </c>
      <c r="AR20" s="1">
        <f t="shared" si="35"/>
        <v>0</v>
      </c>
      <c r="AS20" s="1">
        <f t="shared" si="36"/>
        <v>0</v>
      </c>
      <c r="AU20" s="1">
        <f t="shared" si="37"/>
        <v>1</v>
      </c>
      <c r="AV20" s="1">
        <f t="shared" si="6"/>
        <v>1</v>
      </c>
      <c r="AW20" s="1">
        <f t="shared" si="38"/>
        <v>0</v>
      </c>
      <c r="AX20" s="40">
        <f t="shared" si="39"/>
        <v>0</v>
      </c>
      <c r="AY20">
        <f t="shared" si="40"/>
        <v>0</v>
      </c>
      <c r="AZ20">
        <f t="shared" si="41"/>
        <v>0</v>
      </c>
    </row>
    <row r="21" spans="1:52" ht="12.75">
      <c r="A21" s="1">
        <v>66031</v>
      </c>
      <c r="B21" s="1" t="s">
        <v>511</v>
      </c>
      <c r="C21" s="1">
        <v>0.1</v>
      </c>
      <c r="D21" s="1">
        <v>0.3378</v>
      </c>
      <c r="E21" s="17">
        <f t="shared" si="7"/>
        <v>0.1</v>
      </c>
      <c r="F21" s="17">
        <f t="shared" si="8"/>
        <v>0.1</v>
      </c>
      <c r="G21" s="17">
        <f t="shared" si="9"/>
        <v>0.7494012</v>
      </c>
      <c r="H21" s="34">
        <v>0</v>
      </c>
      <c r="I21" s="17">
        <f t="shared" si="0"/>
        <v>55</v>
      </c>
      <c r="J21" s="1">
        <f t="shared" si="10"/>
        <v>0</v>
      </c>
      <c r="K21" s="17">
        <f t="shared" si="11"/>
        <v>0.1</v>
      </c>
      <c r="L21" s="17">
        <f t="shared" si="12"/>
        <v>0.010000000000000002</v>
      </c>
      <c r="M21" s="1">
        <f t="shared" si="13"/>
        <v>0</v>
      </c>
      <c r="N21" s="17">
        <f t="shared" si="14"/>
        <v>0.669576</v>
      </c>
      <c r="O21" s="17">
        <f t="shared" si="15"/>
        <v>-0.669576</v>
      </c>
      <c r="P21" s="17">
        <f t="shared" si="1"/>
        <v>58.34788</v>
      </c>
      <c r="Q21" s="17">
        <f t="shared" si="16"/>
        <v>-0.81368</v>
      </c>
      <c r="R21" s="17">
        <f t="shared" si="17"/>
        <v>-0.81368</v>
      </c>
      <c r="S21" s="17">
        <f t="shared" si="18"/>
        <v>0.6620751424</v>
      </c>
      <c r="T21" s="1">
        <v>1</v>
      </c>
      <c r="U21" s="1">
        <f t="shared" si="19"/>
        <v>0</v>
      </c>
      <c r="V21" s="1">
        <f t="shared" si="20"/>
        <v>0</v>
      </c>
      <c r="W21" s="1">
        <f t="shared" si="2"/>
        <v>0</v>
      </c>
      <c r="X21" s="1">
        <f t="shared" si="3"/>
        <v>0</v>
      </c>
      <c r="Z21" s="17">
        <f t="shared" si="21"/>
        <v>0.3378</v>
      </c>
      <c r="AA21" s="17">
        <f t="shared" si="22"/>
        <v>0.3378</v>
      </c>
      <c r="AB21" s="17">
        <f t="shared" si="23"/>
        <v>-0.13526993999999992</v>
      </c>
      <c r="AC21" s="34">
        <v>0</v>
      </c>
      <c r="AD21" s="17">
        <f t="shared" si="4"/>
        <v>100</v>
      </c>
      <c r="AE21" s="1">
        <f t="shared" si="24"/>
        <v>0</v>
      </c>
      <c r="AF21" s="17">
        <f t="shared" si="25"/>
        <v>0.3378</v>
      </c>
      <c r="AG21" s="17">
        <f t="shared" si="26"/>
        <v>0.11410883999999999</v>
      </c>
      <c r="AH21" s="1">
        <f t="shared" si="27"/>
        <v>0</v>
      </c>
      <c r="AI21" s="17">
        <f t="shared" si="28"/>
        <v>-0.13526993999999992</v>
      </c>
      <c r="AJ21" s="17">
        <f t="shared" si="29"/>
        <v>0.13526993999999992</v>
      </c>
      <c r="AK21" s="17">
        <f t="shared" si="5"/>
        <v>97.998004888</v>
      </c>
      <c r="AL21" s="17">
        <f t="shared" si="30"/>
        <v>0.6758141999999999</v>
      </c>
      <c r="AM21" s="17">
        <f t="shared" si="31"/>
        <v>0.6758141999999999</v>
      </c>
      <c r="AN21" s="17">
        <f t="shared" si="32"/>
        <v>0.4567248329216399</v>
      </c>
      <c r="AO21" s="1">
        <v>1</v>
      </c>
      <c r="AP21" s="1">
        <f t="shared" si="33"/>
        <v>0</v>
      </c>
      <c r="AQ21" s="1">
        <f t="shared" si="34"/>
        <v>0</v>
      </c>
      <c r="AR21" s="1">
        <f t="shared" si="35"/>
        <v>0</v>
      </c>
      <c r="AS21" s="1">
        <f t="shared" si="36"/>
        <v>0</v>
      </c>
      <c r="AU21" s="1">
        <f t="shared" si="37"/>
        <v>0</v>
      </c>
      <c r="AV21" s="1">
        <f t="shared" si="6"/>
        <v>0</v>
      </c>
      <c r="AW21" s="1">
        <f t="shared" si="38"/>
        <v>0</v>
      </c>
      <c r="AX21" s="40">
        <f t="shared" si="39"/>
        <v>0</v>
      </c>
      <c r="AY21">
        <f t="shared" si="40"/>
        <v>0</v>
      </c>
      <c r="AZ21">
        <f t="shared" si="41"/>
        <v>0</v>
      </c>
    </row>
    <row r="22" spans="1:52" ht="12.75">
      <c r="A22" s="1">
        <v>67869</v>
      </c>
      <c r="B22" s="1" t="s">
        <v>511</v>
      </c>
      <c r="C22" s="1">
        <v>2</v>
      </c>
      <c r="D22" s="1">
        <v>3.3041</v>
      </c>
      <c r="E22" s="17">
        <f t="shared" si="7"/>
        <v>2</v>
      </c>
      <c r="F22" s="17">
        <f t="shared" si="8"/>
        <v>2</v>
      </c>
      <c r="G22" s="17">
        <f t="shared" si="9"/>
        <v>1.12458084</v>
      </c>
      <c r="H22" s="34">
        <v>0</v>
      </c>
      <c r="I22" s="17">
        <f t="shared" si="0"/>
        <v>55</v>
      </c>
      <c r="J22" s="1">
        <f t="shared" si="10"/>
        <v>1</v>
      </c>
      <c r="K22" s="17">
        <f t="shared" si="11"/>
        <v>2</v>
      </c>
      <c r="L22" s="17">
        <f t="shared" si="12"/>
        <v>4</v>
      </c>
      <c r="M22" s="1">
        <f t="shared" si="13"/>
        <v>0</v>
      </c>
      <c r="N22" s="17">
        <f t="shared" si="14"/>
        <v>1.0687031999999999</v>
      </c>
      <c r="O22" s="17">
        <f t="shared" si="15"/>
        <v>-1.0687031999999999</v>
      </c>
      <c r="P22" s="17">
        <f t="shared" si="1"/>
        <v>60.343516</v>
      </c>
      <c r="Q22" s="17">
        <f t="shared" si="16"/>
        <v>1.330424</v>
      </c>
      <c r="R22" s="17">
        <f t="shared" si="17"/>
        <v>1.330424</v>
      </c>
      <c r="S22" s="17">
        <f t="shared" si="18"/>
        <v>1.770028019776</v>
      </c>
      <c r="T22" s="1">
        <v>1</v>
      </c>
      <c r="U22" s="1">
        <f t="shared" si="19"/>
        <v>0</v>
      </c>
      <c r="V22" s="1">
        <f t="shared" si="20"/>
        <v>0</v>
      </c>
      <c r="W22" s="1">
        <f t="shared" si="2"/>
        <v>0</v>
      </c>
      <c r="X22" s="1">
        <f t="shared" si="3"/>
        <v>0</v>
      </c>
      <c r="Z22" s="17">
        <f t="shared" si="21"/>
        <v>3.3041</v>
      </c>
      <c r="AA22" s="17">
        <f t="shared" si="22"/>
        <v>3.3041</v>
      </c>
      <c r="AB22" s="17">
        <f t="shared" si="23"/>
        <v>0.896541042</v>
      </c>
      <c r="AC22" s="34">
        <v>0</v>
      </c>
      <c r="AD22" s="17">
        <f t="shared" si="4"/>
        <v>100</v>
      </c>
      <c r="AE22" s="1">
        <f t="shared" si="24"/>
        <v>1</v>
      </c>
      <c r="AF22" s="17">
        <f t="shared" si="25"/>
        <v>3.3041</v>
      </c>
      <c r="AG22" s="17">
        <f t="shared" si="26"/>
        <v>10.917076810000001</v>
      </c>
      <c r="AH22" s="1">
        <f t="shared" si="27"/>
        <v>0</v>
      </c>
      <c r="AI22" s="17">
        <f t="shared" si="28"/>
        <v>0.896541042</v>
      </c>
      <c r="AJ22" s="17">
        <f t="shared" si="29"/>
        <v>-0.896541042</v>
      </c>
      <c r="AK22" s="17">
        <f t="shared" si="5"/>
        <v>113.2688074216</v>
      </c>
      <c r="AL22" s="17">
        <f t="shared" si="30"/>
        <v>3.4393699399999997</v>
      </c>
      <c r="AM22" s="17">
        <f t="shared" si="31"/>
        <v>3.4393699399999997</v>
      </c>
      <c r="AN22" s="17">
        <f t="shared" si="32"/>
        <v>11.829265584175602</v>
      </c>
      <c r="AO22" s="1">
        <v>1</v>
      </c>
      <c r="AP22" s="1">
        <f t="shared" si="33"/>
        <v>1</v>
      </c>
      <c r="AQ22" s="1">
        <f t="shared" si="34"/>
        <v>1</v>
      </c>
      <c r="AR22" s="1">
        <f t="shared" si="35"/>
        <v>0</v>
      </c>
      <c r="AS22" s="1">
        <f t="shared" si="36"/>
        <v>0</v>
      </c>
      <c r="AU22" s="1">
        <f t="shared" si="37"/>
        <v>1</v>
      </c>
      <c r="AV22" s="1">
        <f t="shared" si="6"/>
        <v>1</v>
      </c>
      <c r="AW22" s="1">
        <f t="shared" si="38"/>
        <v>0</v>
      </c>
      <c r="AX22" s="40">
        <f t="shared" si="39"/>
        <v>0</v>
      </c>
      <c r="AY22">
        <f t="shared" si="40"/>
        <v>0</v>
      </c>
      <c r="AZ22">
        <f t="shared" si="41"/>
        <v>0</v>
      </c>
    </row>
    <row r="23" spans="1:52" ht="12.75">
      <c r="A23" s="1">
        <v>72867</v>
      </c>
      <c r="B23" s="1" t="s">
        <v>511</v>
      </c>
      <c r="C23" s="1">
        <v>0.98</v>
      </c>
      <c r="D23" s="1">
        <v>2.8041</v>
      </c>
      <c r="E23" s="17">
        <f t="shared" si="7"/>
        <v>0.98</v>
      </c>
      <c r="F23" s="17">
        <f t="shared" si="8"/>
        <v>0.98</v>
      </c>
      <c r="G23" s="17">
        <f t="shared" si="9"/>
        <v>1.081206588</v>
      </c>
      <c r="H23" s="34">
        <v>0</v>
      </c>
      <c r="I23" s="17">
        <f t="shared" si="0"/>
        <v>55</v>
      </c>
      <c r="J23" s="1">
        <f t="shared" si="10"/>
        <v>0</v>
      </c>
      <c r="K23" s="17">
        <f t="shared" si="11"/>
        <v>0.98</v>
      </c>
      <c r="L23" s="17">
        <f t="shared" si="12"/>
        <v>0.9603999999999999</v>
      </c>
      <c r="M23" s="1">
        <f t="shared" si="13"/>
        <v>0</v>
      </c>
      <c r="N23" s="17">
        <f t="shared" si="14"/>
        <v>1.04209224</v>
      </c>
      <c r="O23" s="17">
        <f t="shared" si="15"/>
        <v>-1.04209224</v>
      </c>
      <c r="P23" s="17">
        <f t="shared" si="1"/>
        <v>60.2104612</v>
      </c>
      <c r="Q23" s="17">
        <f t="shared" si="16"/>
        <v>-0.08870319999999987</v>
      </c>
      <c r="R23" s="17">
        <f t="shared" si="17"/>
        <v>-0.08870319999999987</v>
      </c>
      <c r="S23" s="17">
        <f t="shared" si="18"/>
        <v>0.007868257690239976</v>
      </c>
      <c r="T23" s="1">
        <v>1</v>
      </c>
      <c r="U23" s="1">
        <f t="shared" si="19"/>
        <v>0</v>
      </c>
      <c r="V23" s="1">
        <f t="shared" si="20"/>
        <v>0</v>
      </c>
      <c r="W23" s="1">
        <f t="shared" si="2"/>
        <v>0</v>
      </c>
      <c r="X23" s="1">
        <f t="shared" si="3"/>
        <v>0</v>
      </c>
      <c r="Z23" s="17">
        <f t="shared" si="21"/>
        <v>2.8041</v>
      </c>
      <c r="AA23" s="17">
        <f t="shared" si="22"/>
        <v>2.8041</v>
      </c>
      <c r="AB23" s="17">
        <f t="shared" si="23"/>
        <v>1.4688087294</v>
      </c>
      <c r="AC23" s="34">
        <v>0</v>
      </c>
      <c r="AD23" s="17">
        <f t="shared" si="4"/>
        <v>100</v>
      </c>
      <c r="AE23" s="1">
        <f t="shared" si="24"/>
        <v>1</v>
      </c>
      <c r="AF23" s="17">
        <f t="shared" si="25"/>
        <v>2.8041</v>
      </c>
      <c r="AG23" s="17">
        <f t="shared" si="26"/>
        <v>7.86297681</v>
      </c>
      <c r="AH23" s="1">
        <f t="shared" si="27"/>
        <v>0</v>
      </c>
      <c r="AI23" s="17">
        <f t="shared" si="28"/>
        <v>1.4688087294</v>
      </c>
      <c r="AJ23" s="17">
        <f t="shared" si="29"/>
        <v>-1.4688087294</v>
      </c>
      <c r="AK23" s="17">
        <f t="shared" si="5"/>
        <v>121.73836919512</v>
      </c>
      <c r="AL23" s="17">
        <f t="shared" si="30"/>
        <v>1.907558958</v>
      </c>
      <c r="AM23" s="17">
        <f t="shared" si="31"/>
        <v>1.907558958</v>
      </c>
      <c r="AN23" s="17">
        <f t="shared" si="32"/>
        <v>3.638781178246046</v>
      </c>
      <c r="AO23" s="1">
        <v>1</v>
      </c>
      <c r="AP23" s="1">
        <f t="shared" si="33"/>
        <v>0</v>
      </c>
      <c r="AQ23" s="1">
        <f t="shared" si="34"/>
        <v>0</v>
      </c>
      <c r="AR23" s="1">
        <f t="shared" si="35"/>
        <v>1</v>
      </c>
      <c r="AS23" s="1">
        <f t="shared" si="36"/>
        <v>0</v>
      </c>
      <c r="AU23" s="1">
        <f t="shared" si="37"/>
        <v>1</v>
      </c>
      <c r="AV23" s="1">
        <f t="shared" si="6"/>
        <v>0</v>
      </c>
      <c r="AW23" s="1">
        <f t="shared" si="38"/>
        <v>1</v>
      </c>
      <c r="AX23" s="40">
        <f t="shared" si="39"/>
        <v>0</v>
      </c>
      <c r="AY23">
        <f t="shared" si="40"/>
        <v>0</v>
      </c>
      <c r="AZ23">
        <f t="shared" si="41"/>
        <v>0</v>
      </c>
    </row>
    <row r="24" spans="9:50" ht="12.75">
      <c r="I24" s="17"/>
      <c r="P24" s="17"/>
      <c r="W24" s="1"/>
      <c r="X24" s="1"/>
      <c r="AD24" s="17"/>
      <c r="AK24" s="17"/>
      <c r="AR24" s="1"/>
      <c r="AS24" s="1"/>
      <c r="AX24" s="40"/>
    </row>
    <row r="25" spans="5:50" ht="12.75">
      <c r="E25" s="49"/>
      <c r="F25" s="35"/>
      <c r="G25" s="17">
        <f>0</f>
        <v>0</v>
      </c>
      <c r="H25" s="6"/>
      <c r="I25" s="17"/>
      <c r="J25" s="1"/>
      <c r="K25" s="1"/>
      <c r="L25" s="1"/>
      <c r="M25" s="1"/>
      <c r="N25" s="17">
        <v>0</v>
      </c>
      <c r="O25" s="17"/>
      <c r="P25" s="17"/>
      <c r="Q25" s="17"/>
      <c r="R25" s="1"/>
      <c r="S25" s="1"/>
      <c r="T25" s="1"/>
      <c r="U25" s="1"/>
      <c r="V25" s="1"/>
      <c r="W25" s="1"/>
      <c r="X25" s="1"/>
      <c r="Z25" s="49"/>
      <c r="AA25" s="35"/>
      <c r="AB25" s="17">
        <f>0</f>
        <v>0</v>
      </c>
      <c r="AC25" s="6"/>
      <c r="AD25" s="17"/>
      <c r="AE25" s="1"/>
      <c r="AF25" s="1"/>
      <c r="AG25" s="1"/>
      <c r="AH25" s="1"/>
      <c r="AI25" s="17">
        <v>0</v>
      </c>
      <c r="AJ25" s="17"/>
      <c r="AK25" s="17"/>
      <c r="AL25" s="17"/>
      <c r="AM25" s="1"/>
      <c r="AN25" s="1"/>
      <c r="AO25" s="1"/>
      <c r="AP25" s="1"/>
      <c r="AQ25" s="1"/>
      <c r="AR25" s="1"/>
      <c r="AS25" s="1"/>
      <c r="AX25" s="40"/>
    </row>
    <row r="26" spans="1:52" ht="12.75">
      <c r="A26" s="1">
        <v>56361</v>
      </c>
      <c r="B26" s="1" t="s">
        <v>504</v>
      </c>
      <c r="C26" s="1">
        <v>1.2391</v>
      </c>
      <c r="D26" s="1">
        <v>1.4479</v>
      </c>
      <c r="E26" s="17">
        <f aca="true" t="shared" si="42" ref="E26:E32">IF(U26=1,IF(ABS(F27-F26)&gt;E$3,IF(F26&gt;N25,IF(F26&gt;F27,N25+E$4,F26),IF(F26&lt;F27,N25-E$4,F26)),F26),F26)</f>
        <v>1.2391</v>
      </c>
      <c r="F26" s="17">
        <f aca="true" t="shared" si="43" ref="F26:F32">C26</f>
        <v>1.2391</v>
      </c>
      <c r="G26" s="17">
        <f aca="true" t="shared" si="44" ref="G26:G32">G$3*F26+(1-G$3)*G25</f>
        <v>0.37173</v>
      </c>
      <c r="H26" s="34">
        <v>0</v>
      </c>
      <c r="I26" s="17">
        <f t="shared" si="0"/>
        <v>55</v>
      </c>
      <c r="J26" s="1">
        <f aca="true" t="shared" si="45" ref="J26:J31">IF(ABS(F26)&gt;=J$4,1,0)</f>
        <v>0</v>
      </c>
      <c r="K26" s="17">
        <f aca="true" t="shared" si="46" ref="K26:K31">F26</f>
        <v>1.2391</v>
      </c>
      <c r="L26" s="17">
        <f aca="true" t="shared" si="47" ref="L26:L32">K26^2</f>
        <v>1.5353688100000003</v>
      </c>
      <c r="M26" s="1">
        <f aca="true" t="shared" si="48" ref="M26:M32">IF(ABS(N26)&gt;=M$3*SQRT(N$3/(2-N$3)),(1),0)</f>
        <v>0</v>
      </c>
      <c r="N26" s="17">
        <f aca="true" t="shared" si="49" ref="N26:N32">N$3*E26+(1-N$3)*N25</f>
        <v>0.37173</v>
      </c>
      <c r="O26" s="17">
        <f aca="true" t="shared" si="50" ref="O26:O32">-1*N26</f>
        <v>-0.37173</v>
      </c>
      <c r="P26" s="17">
        <f t="shared" si="1"/>
        <v>56.85865</v>
      </c>
      <c r="Q26" s="17">
        <f aca="true" t="shared" si="51" ref="Q26:Q32">F26-N25</f>
        <v>1.2391</v>
      </c>
      <c r="R26" s="17">
        <f>Q26</f>
        <v>1.2391</v>
      </c>
      <c r="S26" s="17">
        <f>R26^2</f>
        <v>1.5353688100000003</v>
      </c>
      <c r="T26" s="1">
        <v>1</v>
      </c>
      <c r="U26" s="1">
        <f aca="true" t="shared" si="52" ref="U26:U31">IF(ABS(Q26)&gt;(T26*U$3),1,0)</f>
        <v>0</v>
      </c>
      <c r="V26" s="1">
        <f aca="true" t="shared" si="53" ref="V26:V31">IF(ABS(Q26)&gt;(T26*V$3),1,0)</f>
        <v>0</v>
      </c>
      <c r="W26" s="1">
        <f t="shared" si="2"/>
        <v>0</v>
      </c>
      <c r="X26" s="1">
        <f t="shared" si="3"/>
        <v>0</v>
      </c>
      <c r="Z26" s="17">
        <f aca="true" t="shared" si="54" ref="Z26:Z32">IF(AP26=1,IF(ABS(AA27-AA26)&gt;Z$3,IF(AA26&gt;AI25,IF(AA26&gt;AA27,AI25+Z$4,AA26),IF(AA26&lt;AA27,AI25-Z$4,AA26)),AA26),AA26)</f>
        <v>1.4479</v>
      </c>
      <c r="AA26" s="17">
        <f aca="true" t="shared" si="55" ref="AA26:AA32">D26</f>
        <v>1.4479</v>
      </c>
      <c r="AB26" s="17">
        <f aca="true" t="shared" si="56" ref="AB26:AB32">AB$3*AA26+(1-AB$3)*AB25</f>
        <v>0.43437</v>
      </c>
      <c r="AC26" s="34">
        <v>0</v>
      </c>
      <c r="AD26" s="17">
        <f t="shared" si="4"/>
        <v>100</v>
      </c>
      <c r="AE26" s="1">
        <f aca="true" t="shared" si="57" ref="AE26:AE31">IF(ABS(AA26)&gt;=AE$4,1,0)</f>
        <v>0</v>
      </c>
      <c r="AF26" s="17">
        <f aca="true" t="shared" si="58" ref="AF26:AF31">AA26</f>
        <v>1.4479</v>
      </c>
      <c r="AG26" s="17">
        <f aca="true" t="shared" si="59" ref="AG26:AG32">AF26^2</f>
        <v>2.09641441</v>
      </c>
      <c r="AH26" s="1">
        <f aca="true" t="shared" si="60" ref="AH26:AH32">IF(ABS(AI26)&gt;=AH$3*SQRT(AI$3/(2-AI$3)),(1),0)</f>
        <v>0</v>
      </c>
      <c r="AI26" s="17">
        <f aca="true" t="shared" si="61" ref="AI26:AI32">AI$3*Z26+(1-AI$3)*AI25</f>
        <v>0.43437</v>
      </c>
      <c r="AJ26" s="17">
        <f aca="true" t="shared" si="62" ref="AJ26:AJ32">-1*AI26</f>
        <v>-0.43437</v>
      </c>
      <c r="AK26" s="17">
        <f t="shared" si="5"/>
        <v>106.428676</v>
      </c>
      <c r="AL26" s="17">
        <f aca="true" t="shared" si="63" ref="AL26:AL32">AA26-AI25</f>
        <v>1.4479</v>
      </c>
      <c r="AM26" s="17">
        <f>AL26</f>
        <v>1.4479</v>
      </c>
      <c r="AN26" s="17">
        <f>AM26^2</f>
        <v>2.09641441</v>
      </c>
      <c r="AO26" s="1">
        <v>1</v>
      </c>
      <c r="AP26" s="1">
        <f aca="true" t="shared" si="64" ref="AP26:AP31">IF(ABS(AL26)&gt;(AO26*AP$3),1,0)</f>
        <v>0</v>
      </c>
      <c r="AQ26" s="1">
        <f aca="true" t="shared" si="65" ref="AQ26:AQ31">IF(ABS(AL26)&gt;(AO26*AQ$3),1,0)</f>
        <v>0</v>
      </c>
      <c r="AR26" s="1">
        <f aca="true" t="shared" si="66" ref="AR26:AR32">IF(AND(ABS(AL26)&gt;(AO26*AR$3),ABS(AL26)&lt;=(AO26*AQ$3)),1,0)</f>
        <v>0</v>
      </c>
      <c r="AS26" s="1">
        <f aca="true" t="shared" si="67" ref="AS26:AS32">IF(AND(ABS(AM26)&gt;(AO26*AS$3),ABS(AM26)&lt;=(AO26*AR$3)),1,0)</f>
        <v>1</v>
      </c>
      <c r="AU26" s="1">
        <f aca="true" t="shared" si="68" ref="AU26:AU32">IF(SUM(AE26,J26)&gt;0,1,0)</f>
        <v>0</v>
      </c>
      <c r="AV26" s="1">
        <f t="shared" si="6"/>
        <v>0</v>
      </c>
      <c r="AW26" s="1">
        <f aca="true" t="shared" si="69" ref="AW26:AW32">IF(AND(SUM(AR26,W26)&gt;0,AV26=0),1,0)</f>
        <v>0</v>
      </c>
      <c r="AX26" s="40">
        <f aca="true" t="shared" si="70" ref="AX26:AX32">IF(AND(SUM(AS26,X26)&gt;0,AW26=0),1,0)</f>
        <v>1</v>
      </c>
      <c r="AY26">
        <f aca="true" t="shared" si="71" ref="AY26:AY32">IF(AND(ABS(Q26)&lt;=0.5,ABS(AL26)&lt;=0.5,AX25=0,NOT(ISBLANK(AX25)),NOT(AZ26),NOT(ISBLANK(AY24))),1,0)</f>
        <v>0</v>
      </c>
      <c r="AZ26">
        <f aca="true" t="shared" si="72" ref="AZ26:AZ32">IF(AND(ABS(Q26)&lt;=0.5,ABS(AL26)&lt;=0.5,AX25=0,ABS(N26)&lt;=0.5,ABS(AI26)&lt;=0.5,NOT(ISBLANK(AX25)),NOT(ISBLANK(AX24))),1,0)</f>
        <v>0</v>
      </c>
    </row>
    <row r="27" spans="1:52" ht="12.75">
      <c r="A27" s="1">
        <v>55846</v>
      </c>
      <c r="B27" s="1" t="s">
        <v>504</v>
      </c>
      <c r="C27" s="1">
        <v>0.6556</v>
      </c>
      <c r="D27" s="1">
        <v>1.0736</v>
      </c>
      <c r="E27" s="17">
        <f t="shared" si="42"/>
        <v>0.6556</v>
      </c>
      <c r="F27" s="17">
        <f t="shared" si="43"/>
        <v>0.6556</v>
      </c>
      <c r="G27" s="17">
        <f t="shared" si="44"/>
        <v>0.45689099999999994</v>
      </c>
      <c r="H27" s="34">
        <v>0</v>
      </c>
      <c r="I27" s="17">
        <f t="shared" si="0"/>
        <v>55</v>
      </c>
      <c r="J27" s="1">
        <f t="shared" si="45"/>
        <v>0</v>
      </c>
      <c r="K27" s="17">
        <f t="shared" si="46"/>
        <v>0.6556</v>
      </c>
      <c r="L27" s="17">
        <f t="shared" si="47"/>
        <v>0.42981136</v>
      </c>
      <c r="M27" s="1">
        <f t="shared" si="48"/>
        <v>0</v>
      </c>
      <c r="N27" s="17">
        <f t="shared" si="49"/>
        <v>0.45689099999999994</v>
      </c>
      <c r="O27" s="17">
        <f t="shared" si="50"/>
        <v>-0.45689099999999994</v>
      </c>
      <c r="P27" s="17">
        <f t="shared" si="1"/>
        <v>57.284455</v>
      </c>
      <c r="Q27" s="17">
        <f t="shared" si="51"/>
        <v>0.28386999999999996</v>
      </c>
      <c r="R27" s="17">
        <f aca="true" t="shared" si="73" ref="R27:R32">Q27</f>
        <v>0.28386999999999996</v>
      </c>
      <c r="S27" s="17">
        <f aca="true" t="shared" si="74" ref="S27:S32">R27^2</f>
        <v>0.08058217689999997</v>
      </c>
      <c r="T27" s="1">
        <v>1</v>
      </c>
      <c r="U27" s="1">
        <f t="shared" si="52"/>
        <v>0</v>
      </c>
      <c r="V27" s="1">
        <f t="shared" si="53"/>
        <v>0</v>
      </c>
      <c r="W27" s="1">
        <f t="shared" si="2"/>
        <v>0</v>
      </c>
      <c r="X27" s="1">
        <f t="shared" si="3"/>
        <v>0</v>
      </c>
      <c r="Z27" s="17">
        <f t="shared" si="54"/>
        <v>1.0736</v>
      </c>
      <c r="AA27" s="17">
        <f t="shared" si="55"/>
        <v>1.0736</v>
      </c>
      <c r="AB27" s="17">
        <f t="shared" si="56"/>
        <v>0.626139</v>
      </c>
      <c r="AC27" s="34">
        <v>0</v>
      </c>
      <c r="AD27" s="17">
        <f t="shared" si="4"/>
        <v>100</v>
      </c>
      <c r="AE27" s="1">
        <f t="shared" si="57"/>
        <v>0</v>
      </c>
      <c r="AF27" s="17">
        <f t="shared" si="58"/>
        <v>1.0736</v>
      </c>
      <c r="AG27" s="17">
        <f t="shared" si="59"/>
        <v>1.1526169600000002</v>
      </c>
      <c r="AH27" s="1">
        <f t="shared" si="60"/>
        <v>0</v>
      </c>
      <c r="AI27" s="17">
        <f t="shared" si="61"/>
        <v>0.626139</v>
      </c>
      <c r="AJ27" s="17">
        <f t="shared" si="62"/>
        <v>-0.626139</v>
      </c>
      <c r="AK27" s="17">
        <f t="shared" si="5"/>
        <v>109.2668572</v>
      </c>
      <c r="AL27" s="17">
        <f t="shared" si="63"/>
        <v>0.6392300000000002</v>
      </c>
      <c r="AM27" s="17">
        <f aca="true" t="shared" si="75" ref="AM27:AM32">AL27</f>
        <v>0.6392300000000002</v>
      </c>
      <c r="AN27" s="17">
        <f aca="true" t="shared" si="76" ref="AN27:AN32">AM27^2</f>
        <v>0.40861499290000025</v>
      </c>
      <c r="AO27" s="1">
        <v>1</v>
      </c>
      <c r="AP27" s="1">
        <f t="shared" si="64"/>
        <v>0</v>
      </c>
      <c r="AQ27" s="1">
        <f t="shared" si="65"/>
        <v>0</v>
      </c>
      <c r="AR27" s="1">
        <f t="shared" si="66"/>
        <v>0</v>
      </c>
      <c r="AS27" s="1">
        <f t="shared" si="67"/>
        <v>0</v>
      </c>
      <c r="AU27" s="1">
        <f t="shared" si="68"/>
        <v>0</v>
      </c>
      <c r="AV27" s="1">
        <f t="shared" si="6"/>
        <v>0</v>
      </c>
      <c r="AW27" s="1">
        <f t="shared" si="69"/>
        <v>0</v>
      </c>
      <c r="AX27" s="40">
        <f t="shared" si="70"/>
        <v>0</v>
      </c>
      <c r="AY27">
        <f t="shared" si="71"/>
        <v>0</v>
      </c>
      <c r="AZ27">
        <f t="shared" si="72"/>
        <v>0</v>
      </c>
    </row>
    <row r="28" spans="1:52" ht="12.75">
      <c r="A28" s="1">
        <v>55847</v>
      </c>
      <c r="B28" s="1" t="s">
        <v>504</v>
      </c>
      <c r="C28" s="1">
        <v>-0.0444</v>
      </c>
      <c r="D28" s="1">
        <v>-0.5399</v>
      </c>
      <c r="E28" s="17">
        <f t="shared" si="42"/>
        <v>-0.0444</v>
      </c>
      <c r="F28" s="17">
        <f t="shared" si="43"/>
        <v>-0.0444</v>
      </c>
      <c r="G28" s="17">
        <f t="shared" si="44"/>
        <v>0.30650369999999993</v>
      </c>
      <c r="H28" s="34">
        <v>0</v>
      </c>
      <c r="I28" s="17">
        <f t="shared" si="0"/>
        <v>55</v>
      </c>
      <c r="J28" s="1">
        <f t="shared" si="45"/>
        <v>0</v>
      </c>
      <c r="K28" s="17">
        <f t="shared" si="46"/>
        <v>-0.0444</v>
      </c>
      <c r="L28" s="17">
        <f t="shared" si="47"/>
        <v>0.00197136</v>
      </c>
      <c r="M28" s="1">
        <f t="shared" si="48"/>
        <v>0</v>
      </c>
      <c r="N28" s="17">
        <f t="shared" si="49"/>
        <v>0.30650369999999993</v>
      </c>
      <c r="O28" s="17">
        <f t="shared" si="50"/>
        <v>-0.30650369999999993</v>
      </c>
      <c r="P28" s="17">
        <f t="shared" si="1"/>
        <v>56.5325185</v>
      </c>
      <c r="Q28" s="17">
        <f t="shared" si="51"/>
        <v>-0.5012909999999999</v>
      </c>
      <c r="R28" s="17">
        <f t="shared" si="73"/>
        <v>-0.5012909999999999</v>
      </c>
      <c r="S28" s="17">
        <f t="shared" si="74"/>
        <v>0.2512926666809999</v>
      </c>
      <c r="T28" s="1">
        <v>1</v>
      </c>
      <c r="U28" s="1">
        <f t="shared" si="52"/>
        <v>0</v>
      </c>
      <c r="V28" s="1">
        <f t="shared" si="53"/>
        <v>0</v>
      </c>
      <c r="W28" s="1">
        <f t="shared" si="2"/>
        <v>0</v>
      </c>
      <c r="X28" s="1">
        <f t="shared" si="3"/>
        <v>0</v>
      </c>
      <c r="Z28" s="17">
        <f t="shared" si="54"/>
        <v>-0.5399</v>
      </c>
      <c r="AA28" s="17">
        <f t="shared" si="55"/>
        <v>-0.5399</v>
      </c>
      <c r="AB28" s="17">
        <f t="shared" si="56"/>
        <v>0.27632729999999994</v>
      </c>
      <c r="AC28" s="34">
        <v>0</v>
      </c>
      <c r="AD28" s="17">
        <f t="shared" si="4"/>
        <v>100</v>
      </c>
      <c r="AE28" s="1">
        <f t="shared" si="57"/>
        <v>0</v>
      </c>
      <c r="AF28" s="17">
        <f t="shared" si="58"/>
        <v>-0.5399</v>
      </c>
      <c r="AG28" s="17">
        <f t="shared" si="59"/>
        <v>0.29149201</v>
      </c>
      <c r="AH28" s="1">
        <f t="shared" si="60"/>
        <v>0</v>
      </c>
      <c r="AI28" s="17">
        <f t="shared" si="61"/>
        <v>0.27632729999999994</v>
      </c>
      <c r="AJ28" s="17">
        <f t="shared" si="62"/>
        <v>-0.27632729999999994</v>
      </c>
      <c r="AK28" s="17">
        <f t="shared" si="5"/>
        <v>104.08964404</v>
      </c>
      <c r="AL28" s="17">
        <f t="shared" si="63"/>
        <v>-1.166039</v>
      </c>
      <c r="AM28" s="17">
        <f t="shared" si="75"/>
        <v>-1.166039</v>
      </c>
      <c r="AN28" s="17">
        <f t="shared" si="76"/>
        <v>1.3596469495210002</v>
      </c>
      <c r="AO28" s="1">
        <v>1</v>
      </c>
      <c r="AP28" s="1">
        <f t="shared" si="64"/>
        <v>0</v>
      </c>
      <c r="AQ28" s="1">
        <f t="shared" si="65"/>
        <v>0</v>
      </c>
      <c r="AR28" s="1">
        <f t="shared" si="66"/>
        <v>0</v>
      </c>
      <c r="AS28" s="1">
        <f t="shared" si="67"/>
        <v>0</v>
      </c>
      <c r="AU28" s="1">
        <f t="shared" si="68"/>
        <v>0</v>
      </c>
      <c r="AV28" s="1">
        <f t="shared" si="6"/>
        <v>0</v>
      </c>
      <c r="AW28" s="1">
        <f t="shared" si="69"/>
        <v>0</v>
      </c>
      <c r="AX28" s="40">
        <f t="shared" si="70"/>
        <v>0</v>
      </c>
      <c r="AY28">
        <f t="shared" si="71"/>
        <v>0</v>
      </c>
      <c r="AZ28">
        <f t="shared" si="72"/>
        <v>0</v>
      </c>
    </row>
    <row r="29" spans="1:52" ht="12.75">
      <c r="A29" s="1">
        <v>56972</v>
      </c>
      <c r="B29" s="1" t="s">
        <v>504</v>
      </c>
      <c r="C29" s="1">
        <v>0.0556</v>
      </c>
      <c r="D29" s="1">
        <v>-0.2941</v>
      </c>
      <c r="E29" s="17">
        <f t="shared" si="42"/>
        <v>0.0556</v>
      </c>
      <c r="F29" s="17">
        <f t="shared" si="43"/>
        <v>0.0556</v>
      </c>
      <c r="G29" s="17">
        <f t="shared" si="44"/>
        <v>0.23123258999999993</v>
      </c>
      <c r="H29" s="34">
        <v>0</v>
      </c>
      <c r="I29" s="17">
        <f t="shared" si="0"/>
        <v>55</v>
      </c>
      <c r="J29" s="1">
        <f t="shared" si="45"/>
        <v>0</v>
      </c>
      <c r="K29" s="17">
        <f t="shared" si="46"/>
        <v>0.0556</v>
      </c>
      <c r="L29" s="17">
        <f t="shared" si="47"/>
        <v>0.0030913599999999996</v>
      </c>
      <c r="M29" s="1">
        <f t="shared" si="48"/>
        <v>0</v>
      </c>
      <c r="N29" s="17">
        <f t="shared" si="49"/>
        <v>0.23123258999999993</v>
      </c>
      <c r="O29" s="17">
        <f t="shared" si="50"/>
        <v>-0.23123258999999993</v>
      </c>
      <c r="P29" s="17">
        <f t="shared" si="1"/>
        <v>56.15616295</v>
      </c>
      <c r="Q29" s="17">
        <f t="shared" si="51"/>
        <v>-0.25090369999999995</v>
      </c>
      <c r="R29" s="17">
        <f t="shared" si="73"/>
        <v>-0.25090369999999995</v>
      </c>
      <c r="S29" s="17">
        <f t="shared" si="74"/>
        <v>0.06295266667368997</v>
      </c>
      <c r="T29" s="1">
        <v>1</v>
      </c>
      <c r="U29" s="1">
        <f t="shared" si="52"/>
        <v>0</v>
      </c>
      <c r="V29" s="1">
        <f t="shared" si="53"/>
        <v>0</v>
      </c>
      <c r="W29" s="1">
        <f t="shared" si="2"/>
        <v>0</v>
      </c>
      <c r="X29" s="1">
        <f t="shared" si="3"/>
        <v>0</v>
      </c>
      <c r="Z29" s="17">
        <f t="shared" si="54"/>
        <v>-0.2941</v>
      </c>
      <c r="AA29" s="17">
        <f t="shared" si="55"/>
        <v>-0.2941</v>
      </c>
      <c r="AB29" s="17">
        <f t="shared" si="56"/>
        <v>0.10519910999999997</v>
      </c>
      <c r="AC29" s="34">
        <v>0</v>
      </c>
      <c r="AD29" s="17">
        <f t="shared" si="4"/>
        <v>100</v>
      </c>
      <c r="AE29" s="1">
        <f t="shared" si="57"/>
        <v>0</v>
      </c>
      <c r="AF29" s="17">
        <f t="shared" si="58"/>
        <v>-0.2941</v>
      </c>
      <c r="AG29" s="17">
        <f t="shared" si="59"/>
        <v>0.08649480999999998</v>
      </c>
      <c r="AH29" s="1">
        <f t="shared" si="60"/>
        <v>0</v>
      </c>
      <c r="AI29" s="17">
        <f t="shared" si="61"/>
        <v>0.10519910999999997</v>
      </c>
      <c r="AJ29" s="17">
        <f t="shared" si="62"/>
        <v>-0.10519910999999997</v>
      </c>
      <c r="AK29" s="17">
        <f t="shared" si="5"/>
        <v>101.556946828</v>
      </c>
      <c r="AL29" s="17">
        <f t="shared" si="63"/>
        <v>-0.5704273</v>
      </c>
      <c r="AM29" s="17">
        <f t="shared" si="75"/>
        <v>-0.5704273</v>
      </c>
      <c r="AN29" s="17">
        <f t="shared" si="76"/>
        <v>0.32538730458528997</v>
      </c>
      <c r="AO29" s="1">
        <v>1</v>
      </c>
      <c r="AP29" s="1">
        <f t="shared" si="64"/>
        <v>0</v>
      </c>
      <c r="AQ29" s="1">
        <f t="shared" si="65"/>
        <v>0</v>
      </c>
      <c r="AR29" s="1">
        <f t="shared" si="66"/>
        <v>0</v>
      </c>
      <c r="AS29" s="1">
        <f t="shared" si="67"/>
        <v>0</v>
      </c>
      <c r="AU29" s="1">
        <f t="shared" si="68"/>
        <v>0</v>
      </c>
      <c r="AV29" s="1">
        <f t="shared" si="6"/>
        <v>0</v>
      </c>
      <c r="AW29" s="1">
        <f t="shared" si="69"/>
        <v>0</v>
      </c>
      <c r="AX29" s="40">
        <f t="shared" si="70"/>
        <v>0</v>
      </c>
      <c r="AY29">
        <f t="shared" si="71"/>
        <v>0</v>
      </c>
      <c r="AZ29">
        <f t="shared" si="72"/>
        <v>0</v>
      </c>
    </row>
    <row r="30" spans="1:52" ht="12.75">
      <c r="A30" s="1">
        <v>57939</v>
      </c>
      <c r="B30" s="1" t="s">
        <v>504</v>
      </c>
      <c r="C30" s="1">
        <v>0.0556</v>
      </c>
      <c r="D30" s="1">
        <v>0.5098</v>
      </c>
      <c r="E30" s="17">
        <f t="shared" si="42"/>
        <v>0.0556</v>
      </c>
      <c r="F30" s="17">
        <f t="shared" si="43"/>
        <v>0.0556</v>
      </c>
      <c r="G30" s="17">
        <f t="shared" si="44"/>
        <v>0.17854281299999994</v>
      </c>
      <c r="H30" s="34">
        <v>0</v>
      </c>
      <c r="I30" s="17">
        <f t="shared" si="0"/>
        <v>55</v>
      </c>
      <c r="J30" s="1">
        <f t="shared" si="45"/>
        <v>0</v>
      </c>
      <c r="K30" s="17">
        <f t="shared" si="46"/>
        <v>0.0556</v>
      </c>
      <c r="L30" s="17">
        <f t="shared" si="47"/>
        <v>0.0030913599999999996</v>
      </c>
      <c r="M30" s="1">
        <f t="shared" si="48"/>
        <v>0</v>
      </c>
      <c r="N30" s="17">
        <f t="shared" si="49"/>
        <v>0.17854281299999994</v>
      </c>
      <c r="O30" s="17">
        <f t="shared" si="50"/>
        <v>-0.17854281299999994</v>
      </c>
      <c r="P30" s="17">
        <f t="shared" si="1"/>
        <v>55.892714065</v>
      </c>
      <c r="Q30" s="17">
        <f t="shared" si="51"/>
        <v>-0.17563258999999992</v>
      </c>
      <c r="R30" s="17">
        <f t="shared" si="73"/>
        <v>-0.17563258999999992</v>
      </c>
      <c r="S30" s="17">
        <f t="shared" si="74"/>
        <v>0.030846806670108074</v>
      </c>
      <c r="T30" s="1">
        <v>1</v>
      </c>
      <c r="U30" s="1">
        <f t="shared" si="52"/>
        <v>0</v>
      </c>
      <c r="V30" s="1">
        <f t="shared" si="53"/>
        <v>0</v>
      </c>
      <c r="W30" s="1">
        <f t="shared" si="2"/>
        <v>0</v>
      </c>
      <c r="X30" s="1">
        <f t="shared" si="3"/>
        <v>0</v>
      </c>
      <c r="Z30" s="17">
        <f t="shared" si="54"/>
        <v>0.5098</v>
      </c>
      <c r="AA30" s="17">
        <f t="shared" si="55"/>
        <v>0.5098</v>
      </c>
      <c r="AB30" s="17">
        <f t="shared" si="56"/>
        <v>0.22657937699999997</v>
      </c>
      <c r="AC30" s="34">
        <v>0</v>
      </c>
      <c r="AD30" s="17">
        <f t="shared" si="4"/>
        <v>100</v>
      </c>
      <c r="AE30" s="1">
        <f t="shared" si="57"/>
        <v>0</v>
      </c>
      <c r="AF30" s="17">
        <f t="shared" si="58"/>
        <v>0.5098</v>
      </c>
      <c r="AG30" s="17">
        <f t="shared" si="59"/>
        <v>0.25989604000000005</v>
      </c>
      <c r="AH30" s="1">
        <f t="shared" si="60"/>
        <v>0</v>
      </c>
      <c r="AI30" s="17">
        <f t="shared" si="61"/>
        <v>0.22657937699999997</v>
      </c>
      <c r="AJ30" s="17">
        <f t="shared" si="62"/>
        <v>-0.22657937699999997</v>
      </c>
      <c r="AK30" s="17">
        <f t="shared" si="5"/>
        <v>103.3533747796</v>
      </c>
      <c r="AL30" s="17">
        <f t="shared" si="63"/>
        <v>0.40460089000000005</v>
      </c>
      <c r="AM30" s="17">
        <f t="shared" si="75"/>
        <v>0.40460089000000005</v>
      </c>
      <c r="AN30" s="17">
        <f t="shared" si="76"/>
        <v>0.16370188018879214</v>
      </c>
      <c r="AO30" s="1">
        <v>1</v>
      </c>
      <c r="AP30" s="1">
        <f t="shared" si="64"/>
        <v>0</v>
      </c>
      <c r="AQ30" s="1">
        <f t="shared" si="65"/>
        <v>0</v>
      </c>
      <c r="AR30" s="1">
        <f t="shared" si="66"/>
        <v>0</v>
      </c>
      <c r="AS30" s="1">
        <f t="shared" si="67"/>
        <v>0</v>
      </c>
      <c r="AU30" s="1">
        <f t="shared" si="68"/>
        <v>0</v>
      </c>
      <c r="AV30" s="1">
        <f t="shared" si="6"/>
        <v>0</v>
      </c>
      <c r="AW30" s="1">
        <f t="shared" si="69"/>
        <v>0</v>
      </c>
      <c r="AX30" s="40">
        <f t="shared" si="70"/>
        <v>0</v>
      </c>
      <c r="AY30">
        <f t="shared" si="71"/>
        <v>0</v>
      </c>
      <c r="AZ30">
        <f t="shared" si="72"/>
        <v>1</v>
      </c>
    </row>
    <row r="31" spans="1:52" ht="12.75">
      <c r="A31" s="1">
        <v>62505</v>
      </c>
      <c r="B31" s="1" t="s">
        <v>504</v>
      </c>
      <c r="C31" s="1">
        <v>-0.54</v>
      </c>
      <c r="D31" s="1">
        <v>0.0541</v>
      </c>
      <c r="E31" s="17">
        <f t="shared" si="42"/>
        <v>-0.54</v>
      </c>
      <c r="F31" s="17">
        <f t="shared" si="43"/>
        <v>-0.54</v>
      </c>
      <c r="G31" s="17">
        <f t="shared" si="44"/>
        <v>-0.037020030900000056</v>
      </c>
      <c r="H31" s="34">
        <v>0</v>
      </c>
      <c r="I31" s="17">
        <f t="shared" si="0"/>
        <v>55</v>
      </c>
      <c r="J31" s="1">
        <f t="shared" si="45"/>
        <v>0</v>
      </c>
      <c r="K31" s="17">
        <f t="shared" si="46"/>
        <v>-0.54</v>
      </c>
      <c r="L31" s="17">
        <f t="shared" si="47"/>
        <v>0.2916</v>
      </c>
      <c r="M31" s="1">
        <f t="shared" si="48"/>
        <v>0</v>
      </c>
      <c r="N31" s="17">
        <f t="shared" si="49"/>
        <v>-0.037020030900000056</v>
      </c>
      <c r="O31" s="17">
        <f t="shared" si="50"/>
        <v>0.037020030900000056</v>
      </c>
      <c r="P31" s="17">
        <f t="shared" si="1"/>
        <v>54.8148998455</v>
      </c>
      <c r="Q31" s="17">
        <f t="shared" si="51"/>
        <v>-0.718542813</v>
      </c>
      <c r="R31" s="17">
        <f t="shared" si="73"/>
        <v>-0.718542813</v>
      </c>
      <c r="S31" s="17">
        <f t="shared" si="74"/>
        <v>0.516303774113953</v>
      </c>
      <c r="T31" s="1">
        <v>1</v>
      </c>
      <c r="U31" s="1">
        <f t="shared" si="52"/>
        <v>0</v>
      </c>
      <c r="V31" s="1">
        <f t="shared" si="53"/>
        <v>0</v>
      </c>
      <c r="W31" s="1">
        <f t="shared" si="2"/>
        <v>0</v>
      </c>
      <c r="X31" s="1">
        <f t="shared" si="3"/>
        <v>0</v>
      </c>
      <c r="Z31" s="17">
        <f t="shared" si="54"/>
        <v>0.0541</v>
      </c>
      <c r="AA31" s="17">
        <f t="shared" si="55"/>
        <v>0.0541</v>
      </c>
      <c r="AB31" s="17">
        <f t="shared" si="56"/>
        <v>0.17483556389999996</v>
      </c>
      <c r="AC31" s="34">
        <v>0</v>
      </c>
      <c r="AD31" s="17">
        <f t="shared" si="4"/>
        <v>100</v>
      </c>
      <c r="AE31" s="1">
        <f t="shared" si="57"/>
        <v>0</v>
      </c>
      <c r="AF31" s="17">
        <f t="shared" si="58"/>
        <v>0.0541</v>
      </c>
      <c r="AG31" s="17">
        <f t="shared" si="59"/>
        <v>0.00292681</v>
      </c>
      <c r="AH31" s="1">
        <f t="shared" si="60"/>
        <v>0</v>
      </c>
      <c r="AI31" s="17">
        <f t="shared" si="61"/>
        <v>0.17483556389999996</v>
      </c>
      <c r="AJ31" s="17">
        <f t="shared" si="62"/>
        <v>-0.17483556389999996</v>
      </c>
      <c r="AK31" s="17">
        <f t="shared" si="5"/>
        <v>102.58756634572</v>
      </c>
      <c r="AL31" s="17">
        <f t="shared" si="63"/>
        <v>-0.17247937699999996</v>
      </c>
      <c r="AM31" s="17">
        <f t="shared" si="75"/>
        <v>-0.17247937699999996</v>
      </c>
      <c r="AN31" s="17">
        <f t="shared" si="76"/>
        <v>0.029749135490308116</v>
      </c>
      <c r="AO31" s="1">
        <v>1</v>
      </c>
      <c r="AP31" s="1">
        <f t="shared" si="64"/>
        <v>0</v>
      </c>
      <c r="AQ31" s="1">
        <f t="shared" si="65"/>
        <v>0</v>
      </c>
      <c r="AR31" s="1">
        <f t="shared" si="66"/>
        <v>0</v>
      </c>
      <c r="AS31" s="1">
        <f t="shared" si="67"/>
        <v>0</v>
      </c>
      <c r="AU31" s="1">
        <f t="shared" si="68"/>
        <v>0</v>
      </c>
      <c r="AV31" s="1">
        <f t="shared" si="6"/>
        <v>0</v>
      </c>
      <c r="AW31" s="1">
        <f t="shared" si="69"/>
        <v>0</v>
      </c>
      <c r="AX31" s="40">
        <f t="shared" si="70"/>
        <v>0</v>
      </c>
      <c r="AY31">
        <f t="shared" si="71"/>
        <v>0</v>
      </c>
      <c r="AZ31">
        <f t="shared" si="72"/>
        <v>0</v>
      </c>
    </row>
    <row r="32" spans="1:52" ht="12.75">
      <c r="A32" s="1">
        <v>65693</v>
      </c>
      <c r="B32" s="1" t="s">
        <v>504</v>
      </c>
      <c r="C32" s="1">
        <v>0.58</v>
      </c>
      <c r="D32" s="1">
        <v>1.277</v>
      </c>
      <c r="E32" s="17">
        <f t="shared" si="42"/>
        <v>0.58</v>
      </c>
      <c r="F32" s="17">
        <f t="shared" si="43"/>
        <v>0.58</v>
      </c>
      <c r="G32" s="17">
        <f t="shared" si="44"/>
        <v>0.14808597836999995</v>
      </c>
      <c r="H32" s="34">
        <v>0</v>
      </c>
      <c r="I32" s="17">
        <f t="shared" si="0"/>
        <v>55</v>
      </c>
      <c r="J32" s="1">
        <f>IF(ABS(F32)&gt;=J$4,1,0)</f>
        <v>0</v>
      </c>
      <c r="K32" s="17">
        <f>F32</f>
        <v>0.58</v>
      </c>
      <c r="L32" s="17">
        <f t="shared" si="47"/>
        <v>0.3364</v>
      </c>
      <c r="M32" s="1">
        <f t="shared" si="48"/>
        <v>0</v>
      </c>
      <c r="N32" s="17">
        <f t="shared" si="49"/>
        <v>0.14808597836999995</v>
      </c>
      <c r="O32" s="17">
        <f t="shared" si="50"/>
        <v>-0.14808597836999995</v>
      </c>
      <c r="P32" s="17">
        <f t="shared" si="1"/>
        <v>55.74042989185</v>
      </c>
      <c r="Q32" s="17">
        <f t="shared" si="51"/>
        <v>0.6170200309</v>
      </c>
      <c r="R32" s="17">
        <f t="shared" si="73"/>
        <v>0.6170200309</v>
      </c>
      <c r="S32" s="17">
        <f t="shared" si="74"/>
        <v>0.380713718531837</v>
      </c>
      <c r="T32" s="1">
        <v>1</v>
      </c>
      <c r="U32" s="1">
        <f>IF(ABS(Q32)&gt;(T32*U$3),1,0)</f>
        <v>0</v>
      </c>
      <c r="V32" s="1">
        <f>IF(ABS(Q32)&gt;(T32*V$3),1,0)</f>
        <v>0</v>
      </c>
      <c r="W32" s="1">
        <f t="shared" si="2"/>
        <v>0</v>
      </c>
      <c r="X32" s="1">
        <f t="shared" si="3"/>
        <v>0</v>
      </c>
      <c r="Z32" s="17">
        <f t="shared" si="54"/>
        <v>1.277</v>
      </c>
      <c r="AA32" s="17">
        <f t="shared" si="55"/>
        <v>1.277</v>
      </c>
      <c r="AB32" s="17">
        <f t="shared" si="56"/>
        <v>0.5054848947299999</v>
      </c>
      <c r="AC32" s="34">
        <v>0</v>
      </c>
      <c r="AD32" s="17">
        <f t="shared" si="4"/>
        <v>100</v>
      </c>
      <c r="AE32" s="1">
        <f>IF(ABS(AA32)&gt;=AE$4,1,0)</f>
        <v>0</v>
      </c>
      <c r="AF32" s="17">
        <f>AA32</f>
        <v>1.277</v>
      </c>
      <c r="AG32" s="17">
        <f t="shared" si="59"/>
        <v>1.6307289999999999</v>
      </c>
      <c r="AH32" s="1">
        <f t="shared" si="60"/>
        <v>0</v>
      </c>
      <c r="AI32" s="17">
        <f t="shared" si="61"/>
        <v>0.5054848947299999</v>
      </c>
      <c r="AJ32" s="17">
        <f t="shared" si="62"/>
        <v>-0.5054848947299999</v>
      </c>
      <c r="AK32" s="17">
        <f t="shared" si="5"/>
        <v>107.481176442004</v>
      </c>
      <c r="AL32" s="17">
        <f t="shared" si="63"/>
        <v>1.1021644361</v>
      </c>
      <c r="AM32" s="17">
        <f t="shared" si="75"/>
        <v>1.1021644361</v>
      </c>
      <c r="AN32" s="17">
        <f t="shared" si="76"/>
        <v>1.214766444203631</v>
      </c>
      <c r="AO32" s="1">
        <v>1</v>
      </c>
      <c r="AP32" s="1">
        <f>IF(ABS(AL32)&gt;(AO32*AP$3),1,0)</f>
        <v>0</v>
      </c>
      <c r="AQ32" s="1">
        <f>IF(ABS(AL32)&gt;(AO32*AQ$3),1,0)</f>
        <v>0</v>
      </c>
      <c r="AR32" s="1">
        <f t="shared" si="66"/>
        <v>0</v>
      </c>
      <c r="AS32" s="1">
        <f t="shared" si="67"/>
        <v>0</v>
      </c>
      <c r="AU32" s="1">
        <f t="shared" si="68"/>
        <v>0</v>
      </c>
      <c r="AV32" s="1">
        <f t="shared" si="6"/>
        <v>0</v>
      </c>
      <c r="AW32" s="1">
        <f t="shared" si="69"/>
        <v>0</v>
      </c>
      <c r="AX32" s="40">
        <f t="shared" si="70"/>
        <v>0</v>
      </c>
      <c r="AY32">
        <f t="shared" si="71"/>
        <v>0</v>
      </c>
      <c r="AZ32">
        <f t="shared" si="72"/>
        <v>0</v>
      </c>
    </row>
    <row r="33" spans="9:50" ht="12.75">
      <c r="I33" s="17"/>
      <c r="P33" s="17"/>
      <c r="W33" s="1"/>
      <c r="X33" s="1"/>
      <c r="AD33" s="17"/>
      <c r="AK33" s="17"/>
      <c r="AR33" s="1"/>
      <c r="AS33" s="1"/>
      <c r="AX33" s="40"/>
    </row>
    <row r="34" spans="5:50" ht="12.75">
      <c r="E34" s="49"/>
      <c r="F34" s="35"/>
      <c r="G34" s="17">
        <f>0</f>
        <v>0</v>
      </c>
      <c r="H34" s="6"/>
      <c r="I34" s="17"/>
      <c r="J34" s="1"/>
      <c r="K34" s="1"/>
      <c r="L34" s="1"/>
      <c r="M34" s="1"/>
      <c r="N34" s="17">
        <v>0</v>
      </c>
      <c r="O34" s="17"/>
      <c r="P34" s="17"/>
      <c r="Q34" s="17"/>
      <c r="R34" s="1"/>
      <c r="S34" s="1"/>
      <c r="T34" s="1"/>
      <c r="U34" s="1"/>
      <c r="V34" s="1"/>
      <c r="W34" s="1"/>
      <c r="X34" s="1"/>
      <c r="Z34" s="49"/>
      <c r="AA34" s="35"/>
      <c r="AB34" s="17">
        <f>0</f>
        <v>0</v>
      </c>
      <c r="AC34" s="6"/>
      <c r="AD34" s="17"/>
      <c r="AE34" s="1"/>
      <c r="AF34" s="1"/>
      <c r="AG34" s="1"/>
      <c r="AH34" s="1"/>
      <c r="AI34" s="17">
        <v>0</v>
      </c>
      <c r="AJ34" s="17"/>
      <c r="AK34" s="17"/>
      <c r="AL34" s="17"/>
      <c r="AM34" s="1"/>
      <c r="AN34" s="1"/>
      <c r="AO34" s="1"/>
      <c r="AP34" s="1"/>
      <c r="AQ34" s="1"/>
      <c r="AR34" s="1"/>
      <c r="AS34" s="1"/>
      <c r="AX34" s="40"/>
    </row>
    <row r="35" spans="1:52" ht="12.75">
      <c r="A35" s="1">
        <v>56950</v>
      </c>
      <c r="B35" s="1" t="s">
        <v>512</v>
      </c>
      <c r="C35" s="1">
        <v>0.6111</v>
      </c>
      <c r="D35" s="1">
        <v>1.0131</v>
      </c>
      <c r="E35" s="17">
        <f>IF(U35=1,IF(ABS(F36-F35)&gt;E$3,IF(F35&gt;N34,IF(F35&gt;F36,N34+E$4,F35),IF(F35&lt;F36,N34-E$4,F35)),F35),F35)</f>
        <v>0.6111</v>
      </c>
      <c r="F35" s="17">
        <f>C35</f>
        <v>0.6111</v>
      </c>
      <c r="G35" s="17">
        <f>G$3*F35+(1-G$3)*G34</f>
        <v>0.18333</v>
      </c>
      <c r="H35" s="34">
        <v>0</v>
      </c>
      <c r="I35" s="17">
        <f t="shared" si="0"/>
        <v>55</v>
      </c>
      <c r="J35" s="1">
        <f>IF(ABS(F35)&gt;=J$4,1,0)</f>
        <v>0</v>
      </c>
      <c r="K35" s="17">
        <f>F35</f>
        <v>0.6111</v>
      </c>
      <c r="L35" s="17">
        <f>K35^2</f>
        <v>0.37344320999999997</v>
      </c>
      <c r="M35" s="1">
        <f>IF(ABS(N35)&gt;=M$3*SQRT(N$3/(2-N$3)),(1),0)</f>
        <v>0</v>
      </c>
      <c r="N35" s="17">
        <f>N$3*E35+(1-N$3)*N34</f>
        <v>0.18333</v>
      </c>
      <c r="O35" s="17">
        <f>-1*N35</f>
        <v>-0.18333</v>
      </c>
      <c r="P35" s="17">
        <f t="shared" si="1"/>
        <v>55.91665</v>
      </c>
      <c r="Q35" s="17">
        <f>F35-N34</f>
        <v>0.6111</v>
      </c>
      <c r="R35" s="17">
        <f>Q35</f>
        <v>0.6111</v>
      </c>
      <c r="S35" s="17">
        <f>R35^2</f>
        <v>0.37344320999999997</v>
      </c>
      <c r="T35" s="1">
        <v>1</v>
      </c>
      <c r="U35" s="1">
        <f>IF(ABS(Q35)&gt;(T35*U$3),1,0)</f>
        <v>0</v>
      </c>
      <c r="V35" s="1">
        <f>IF(ABS(Q35)&gt;(T35*V$3),1,0)</f>
        <v>0</v>
      </c>
      <c r="W35" s="1">
        <f t="shared" si="2"/>
        <v>0</v>
      </c>
      <c r="X35" s="1">
        <f t="shared" si="3"/>
        <v>0</v>
      </c>
      <c r="Z35" s="17">
        <f>IF(AP35=1,IF(ABS(AA36-AA35)&gt;Z$3,IF(AA35&gt;AI34,IF(AA35&gt;AA36,AI34+Z$4,AA35),IF(AA35&lt;AA36,AI34-Z$4,AA35)),AA35),AA35)</f>
        <v>1.0131</v>
      </c>
      <c r="AA35" s="17">
        <f>D35</f>
        <v>1.0131</v>
      </c>
      <c r="AB35" s="17">
        <f>AB$3*AA35+(1-AB$3)*AB34</f>
        <v>0.30393</v>
      </c>
      <c r="AC35" s="34">
        <v>0</v>
      </c>
      <c r="AD35" s="17">
        <f t="shared" si="4"/>
        <v>100</v>
      </c>
      <c r="AE35" s="1">
        <f>IF(ABS(AA35)&gt;=AE$4,1,0)</f>
        <v>0</v>
      </c>
      <c r="AF35" s="17">
        <f>AA35</f>
        <v>1.0131</v>
      </c>
      <c r="AG35" s="17">
        <f>AF35^2</f>
        <v>1.0263716099999998</v>
      </c>
      <c r="AH35" s="1">
        <f>IF(ABS(AI35)&gt;=AH$3*SQRT(AI$3/(2-AI$3)),(1),0)</f>
        <v>0</v>
      </c>
      <c r="AI35" s="17">
        <f>AI$3*Z35+(1-AI$3)*AI34</f>
        <v>0.30393</v>
      </c>
      <c r="AJ35" s="17">
        <f>-1*AI35</f>
        <v>-0.30393</v>
      </c>
      <c r="AK35" s="17">
        <f t="shared" si="5"/>
        <v>104.498164</v>
      </c>
      <c r="AL35" s="17">
        <f>AA35-AI34</f>
        <v>1.0131</v>
      </c>
      <c r="AM35" s="17">
        <f>AL35</f>
        <v>1.0131</v>
      </c>
      <c r="AN35" s="17">
        <f>AM35^2</f>
        <v>1.0263716099999998</v>
      </c>
      <c r="AO35" s="1">
        <v>1</v>
      </c>
      <c r="AP35" s="1">
        <f>IF(ABS(AL35)&gt;(AO35*AP$3),1,0)</f>
        <v>0</v>
      </c>
      <c r="AQ35" s="1">
        <f>IF(ABS(AL35)&gt;(AO35*AQ$3),1,0)</f>
        <v>0</v>
      </c>
      <c r="AR35" s="1">
        <f>IF(AND(ABS(AL35)&gt;(AO35*AR$3),ABS(AL35)&lt;=(AO35*AQ$3)),1,0)</f>
        <v>0</v>
      </c>
      <c r="AS35" s="1">
        <f>IF(AND(ABS(AM35)&gt;(AO35*AS$3),ABS(AM35)&lt;=(AO35*AR$3)),1,0)</f>
        <v>0</v>
      </c>
      <c r="AU35" s="1">
        <f>IF(SUM(AE35,J35)&gt;0,1,0)</f>
        <v>0</v>
      </c>
      <c r="AV35" s="1">
        <f t="shared" si="6"/>
        <v>0</v>
      </c>
      <c r="AW35" s="1">
        <f>IF(AND(SUM(AR35,W35)&gt;0,AV35=0),1,0)</f>
        <v>0</v>
      </c>
      <c r="AX35" s="40">
        <f>IF(AND(SUM(AS35,X35)&gt;0,AW35=0),1,0)</f>
        <v>0</v>
      </c>
      <c r="AY35">
        <f>IF(AND(ABS(Q35)&lt;=0.5,ABS(AL35)&lt;=0.5,AX34=0,NOT(ISBLANK(AX34)),NOT(AZ35),NOT(ISBLANK(AY33))),1,0)</f>
        <v>0</v>
      </c>
      <c r="AZ35">
        <f>IF(AND(ABS(Q35)&lt;=0.5,ABS(AL35)&lt;=0.5,AX34=0,ABS(N35)&lt;=0.5,ABS(AI35)&lt;=0.5,NOT(ISBLANK(AX34)),NOT(ISBLANK(AX33))),1,0)</f>
        <v>0</v>
      </c>
    </row>
    <row r="36" spans="1:52" ht="12.75">
      <c r="A36" s="1">
        <v>58239</v>
      </c>
      <c r="B36" s="1" t="s">
        <v>512</v>
      </c>
      <c r="C36" s="1">
        <v>-1.2407</v>
      </c>
      <c r="D36" s="1">
        <v>0.4118</v>
      </c>
      <c r="E36" s="17">
        <f>IF(U36=1,IF(ABS(F37-F36)&gt;E$3,IF(F36&gt;N35,IF(F36&gt;F37,N35+E$4,F36),IF(F36&lt;F37,N35-E$4,F36)),F36),F36)</f>
        <v>-1.2407</v>
      </c>
      <c r="F36" s="17">
        <f>C36</f>
        <v>-1.2407</v>
      </c>
      <c r="G36" s="17">
        <f>G$3*F36+(1-G$3)*G35</f>
        <v>-0.24387899999999998</v>
      </c>
      <c r="H36" s="34">
        <v>0</v>
      </c>
      <c r="I36" s="17">
        <f t="shared" si="0"/>
        <v>55</v>
      </c>
      <c r="J36" s="1">
        <f>IF(ABS(F36)&gt;=J$4,1,0)</f>
        <v>0</v>
      </c>
      <c r="K36" s="17">
        <f>F36</f>
        <v>-1.2407</v>
      </c>
      <c r="L36" s="17">
        <f>K36^2</f>
        <v>1.5393364899999997</v>
      </c>
      <c r="M36" s="1">
        <f>IF(ABS(N36)&gt;=M$3*SQRT(N$3/(2-N$3)),(1),0)</f>
        <v>0</v>
      </c>
      <c r="N36" s="17">
        <f>N$3*E36+(1-N$3)*N35</f>
        <v>-0.24387899999999998</v>
      </c>
      <c r="O36" s="17">
        <f>-1*N36</f>
        <v>0.24387899999999998</v>
      </c>
      <c r="P36" s="17">
        <f t="shared" si="1"/>
        <v>53.780605</v>
      </c>
      <c r="Q36" s="17">
        <f>F36-N35</f>
        <v>-1.42403</v>
      </c>
      <c r="R36" s="17">
        <f>Q36</f>
        <v>-1.42403</v>
      </c>
      <c r="S36" s="17">
        <f>R36^2</f>
        <v>2.0278614408999998</v>
      </c>
      <c r="T36" s="1">
        <v>1</v>
      </c>
      <c r="U36" s="1">
        <f>IF(ABS(Q36)&gt;(T36*U$3),1,0)</f>
        <v>0</v>
      </c>
      <c r="V36" s="1">
        <f>IF(ABS(Q36)&gt;(T36*V$3),1,0)</f>
        <v>0</v>
      </c>
      <c r="W36" s="1">
        <f t="shared" si="2"/>
        <v>0</v>
      </c>
      <c r="X36" s="1">
        <f t="shared" si="3"/>
        <v>1</v>
      </c>
      <c r="Z36" s="17">
        <f>IF(AP36=1,IF(ABS(AA37-AA36)&gt;Z$3,IF(AA36&gt;AI35,IF(AA36&gt;AA37,AI35+Z$4,AA36),IF(AA36&lt;AA37,AI35-Z$4,AA36)),AA36),AA36)</f>
        <v>0.4118</v>
      </c>
      <c r="AA36" s="17">
        <f>D36</f>
        <v>0.4118</v>
      </c>
      <c r="AB36" s="17">
        <f>AB$3*AA36+(1-AB$3)*AB35</f>
        <v>0.33629099999999995</v>
      </c>
      <c r="AC36" s="34">
        <v>0</v>
      </c>
      <c r="AD36" s="17">
        <f t="shared" si="4"/>
        <v>100</v>
      </c>
      <c r="AE36" s="1">
        <f>IF(ABS(AA36)&gt;=AE$4,1,0)</f>
        <v>0</v>
      </c>
      <c r="AF36" s="17">
        <f>AA36</f>
        <v>0.4118</v>
      </c>
      <c r="AG36" s="17">
        <f>AF36^2</f>
        <v>0.16957924</v>
      </c>
      <c r="AH36" s="1">
        <f>IF(ABS(AI36)&gt;=AH$3*SQRT(AI$3/(2-AI$3)),(1),0)</f>
        <v>0</v>
      </c>
      <c r="AI36" s="17">
        <f>AI$3*Z36+(1-AI$3)*AI35</f>
        <v>0.33629099999999995</v>
      </c>
      <c r="AJ36" s="17">
        <f>-1*AI36</f>
        <v>-0.33629099999999995</v>
      </c>
      <c r="AK36" s="17">
        <f t="shared" si="5"/>
        <v>104.9771068</v>
      </c>
      <c r="AL36" s="17">
        <f>AA36-AI35</f>
        <v>0.10787000000000002</v>
      </c>
      <c r="AM36" s="17">
        <f>AL36</f>
        <v>0.10787000000000002</v>
      </c>
      <c r="AN36" s="17">
        <f>AM36^2</f>
        <v>0.011635936900000005</v>
      </c>
      <c r="AO36" s="1">
        <v>1</v>
      </c>
      <c r="AP36" s="1">
        <f>IF(ABS(AL36)&gt;(AO36*AP$3),1,0)</f>
        <v>0</v>
      </c>
      <c r="AQ36" s="1">
        <f>IF(ABS(AL36)&gt;(AO36*AQ$3),1,0)</f>
        <v>0</v>
      </c>
      <c r="AR36" s="1">
        <f>IF(AND(ABS(AL36)&gt;(AO36*AR$3),ABS(AL36)&lt;=(AO36*AQ$3)),1,0)</f>
        <v>0</v>
      </c>
      <c r="AS36" s="1">
        <f>IF(AND(ABS(AM36)&gt;(AO36*AS$3),ABS(AM36)&lt;=(AO36*AR$3)),1,0)</f>
        <v>0</v>
      </c>
      <c r="AU36" s="1">
        <f>IF(SUM(AE36,J36)&gt;0,1,0)</f>
        <v>0</v>
      </c>
      <c r="AV36" s="1">
        <f t="shared" si="6"/>
        <v>0</v>
      </c>
      <c r="AW36" s="1">
        <f>IF(AND(SUM(AR36,W36)&gt;0,AV36=0),1,0)</f>
        <v>0</v>
      </c>
      <c r="AX36" s="40">
        <f>IF(AND(SUM(AS36,X36)&gt;0,AW36=0),1,0)</f>
        <v>1</v>
      </c>
      <c r="AY36">
        <f>IF(AND(ABS(Q36)&lt;=0.5,ABS(AL36)&lt;=0.5,AX35=0,NOT(ISBLANK(AX35)),NOT(AZ36),NOT(ISBLANK(AY34))),1,0)</f>
        <v>0</v>
      </c>
      <c r="AZ36">
        <f>IF(AND(ABS(Q36)&lt;=0.5,ABS(AL36)&lt;=0.5,AX35=0,ABS(N36)&lt;=0.5,ABS(AI36)&lt;=0.5,NOT(ISBLANK(AX35)),NOT(ISBLANK(AX34))),1,0)</f>
        <v>0</v>
      </c>
    </row>
    <row r="37" spans="1:52" ht="12.75">
      <c r="A37" s="1">
        <v>65692</v>
      </c>
      <c r="B37" s="1" t="s">
        <v>512</v>
      </c>
      <c r="C37" s="1">
        <v>0.78</v>
      </c>
      <c r="D37" s="1">
        <v>1.4595</v>
      </c>
      <c r="E37" s="17">
        <f>IF(U37=1,IF(ABS(F38-F37)&gt;E$3,IF(F37&gt;N36,IF(F37&gt;F38,N36+E$4,F37),IF(F37&lt;F38,N36-E$4,F37)),F37),F37)</f>
        <v>0.78</v>
      </c>
      <c r="F37" s="17">
        <f>C37</f>
        <v>0.78</v>
      </c>
      <c r="G37" s="17">
        <f>G$3*F37+(1-G$3)*G36</f>
        <v>0.0632847</v>
      </c>
      <c r="H37" s="34">
        <v>0</v>
      </c>
      <c r="I37" s="17">
        <f t="shared" si="0"/>
        <v>55</v>
      </c>
      <c r="J37" s="1">
        <f>IF(ABS(F37)&gt;=J$4,1,0)</f>
        <v>0</v>
      </c>
      <c r="K37" s="17">
        <f>F37</f>
        <v>0.78</v>
      </c>
      <c r="L37" s="17">
        <f>K37^2</f>
        <v>0.6084</v>
      </c>
      <c r="M37" s="1">
        <f>IF(ABS(N37)&gt;=M$3*SQRT(N$3/(2-N$3)),(1),0)</f>
        <v>0</v>
      </c>
      <c r="N37" s="17">
        <f>N$3*E37+(1-N$3)*N36</f>
        <v>0.0632847</v>
      </c>
      <c r="O37" s="17">
        <f>-1*N37</f>
        <v>-0.0632847</v>
      </c>
      <c r="P37" s="17">
        <f t="shared" si="1"/>
        <v>55.3164235</v>
      </c>
      <c r="Q37" s="17">
        <f>F37-N36</f>
        <v>1.023879</v>
      </c>
      <c r="R37" s="17">
        <f>Q37</f>
        <v>1.023879</v>
      </c>
      <c r="S37" s="17">
        <f>R37^2</f>
        <v>1.048328206641</v>
      </c>
      <c r="T37" s="1">
        <v>1</v>
      </c>
      <c r="U37" s="1">
        <f>IF(ABS(Q37)&gt;(T37*U$3),1,0)</f>
        <v>0</v>
      </c>
      <c r="V37" s="1">
        <f>IF(ABS(Q37)&gt;(T37*V$3),1,0)</f>
        <v>0</v>
      </c>
      <c r="W37" s="1">
        <f t="shared" si="2"/>
        <v>0</v>
      </c>
      <c r="X37" s="1">
        <f t="shared" si="3"/>
        <v>0</v>
      </c>
      <c r="Z37" s="17">
        <f>IF(AP37=1,IF(ABS(AA38-AA37)&gt;Z$3,IF(AA37&gt;AI36,IF(AA37&gt;AA38,AI36+Z$4,AA37),IF(AA37&lt;AA38,AI36-Z$4,AA37)),AA37),AA37)</f>
        <v>1.4595</v>
      </c>
      <c r="AA37" s="17">
        <f>D37</f>
        <v>1.4595</v>
      </c>
      <c r="AB37" s="17">
        <f>AB$3*AA37+(1-AB$3)*AB36</f>
        <v>0.6732537</v>
      </c>
      <c r="AC37" s="34">
        <v>0</v>
      </c>
      <c r="AD37" s="17">
        <f t="shared" si="4"/>
        <v>100</v>
      </c>
      <c r="AE37" s="1">
        <f>IF(ABS(AA37)&gt;=AE$4,1,0)</f>
        <v>0</v>
      </c>
      <c r="AF37" s="17">
        <f>AA37</f>
        <v>1.4595</v>
      </c>
      <c r="AG37" s="17">
        <f>AF37^2</f>
        <v>2.13014025</v>
      </c>
      <c r="AH37" s="1">
        <f>IF(ABS(AI37)&gt;=AH$3*SQRT(AI$3/(2-AI$3)),(1),0)</f>
        <v>0</v>
      </c>
      <c r="AI37" s="17">
        <f>AI$3*Z37+(1-AI$3)*AI36</f>
        <v>0.6732537</v>
      </c>
      <c r="AJ37" s="17">
        <f>-1*AI37</f>
        <v>-0.6732537</v>
      </c>
      <c r="AK37" s="17">
        <f t="shared" si="5"/>
        <v>109.96415476</v>
      </c>
      <c r="AL37" s="17">
        <f>AA37-AI36</f>
        <v>1.1232090000000001</v>
      </c>
      <c r="AM37" s="17">
        <f>AL37</f>
        <v>1.1232090000000001</v>
      </c>
      <c r="AN37" s="17">
        <f>AM37^2</f>
        <v>1.2615984576810002</v>
      </c>
      <c r="AO37" s="1">
        <v>1</v>
      </c>
      <c r="AP37" s="1">
        <f>IF(ABS(AL37)&gt;(AO37*AP$3),1,0)</f>
        <v>0</v>
      </c>
      <c r="AQ37" s="1">
        <f>IF(ABS(AL37)&gt;(AO37*AQ$3),1,0)</f>
        <v>0</v>
      </c>
      <c r="AR37" s="1">
        <f>IF(AND(ABS(AL37)&gt;(AO37*AR$3),ABS(AL37)&lt;=(AO37*AQ$3)),1,0)</f>
        <v>0</v>
      </c>
      <c r="AS37" s="1">
        <f>IF(AND(ABS(AM37)&gt;(AO37*AS$3),ABS(AM37)&lt;=(AO37*AR$3)),1,0)</f>
        <v>0</v>
      </c>
      <c r="AU37" s="1">
        <f>IF(SUM(AE37,J37)&gt;0,1,0)</f>
        <v>0</v>
      </c>
      <c r="AV37" s="1">
        <f t="shared" si="6"/>
        <v>0</v>
      </c>
      <c r="AW37" s="1">
        <f>IF(AND(SUM(AR37,W37)&gt;0,AV37=0),1,0)</f>
        <v>0</v>
      </c>
      <c r="AX37" s="40">
        <f>IF(AND(SUM(AS37,X37)&gt;0,AW37=0),1,0)</f>
        <v>0</v>
      </c>
      <c r="AY37">
        <f>IF(AND(ABS(Q37)&lt;=0.5,ABS(AL37)&lt;=0.5,AX36=0,NOT(ISBLANK(AX36)),NOT(AZ37),NOT(ISBLANK(AY35))),1,0)</f>
        <v>0</v>
      </c>
      <c r="AZ37">
        <f>IF(AND(ABS(Q37)&lt;=0.5,ABS(AL37)&lt;=0.5,AX36=0,ABS(N37)&lt;=0.5,ABS(AI37)&lt;=0.5,NOT(ISBLANK(AX36)),NOT(ISBLANK(AX35))),1,0)</f>
        <v>0</v>
      </c>
    </row>
    <row r="38" spans="9:50" ht="12.75">
      <c r="I38" s="17"/>
      <c r="P38" s="17"/>
      <c r="W38" s="1"/>
      <c r="X38" s="1"/>
      <c r="AD38" s="17"/>
      <c r="AK38" s="17"/>
      <c r="AR38" s="1"/>
      <c r="AS38" s="1"/>
      <c r="AX38" s="40"/>
    </row>
    <row r="39" spans="5:50" ht="12.75">
      <c r="E39" s="49"/>
      <c r="F39" s="35"/>
      <c r="G39" s="17">
        <f>0</f>
        <v>0</v>
      </c>
      <c r="H39" s="6"/>
      <c r="I39" s="17"/>
      <c r="J39" s="1"/>
      <c r="K39" s="1"/>
      <c r="L39" s="1"/>
      <c r="M39" s="1"/>
      <c r="N39" s="17">
        <v>0</v>
      </c>
      <c r="O39" s="17"/>
      <c r="P39" s="17"/>
      <c r="Q39" s="17"/>
      <c r="R39" s="1"/>
      <c r="S39" s="1"/>
      <c r="T39" s="1"/>
      <c r="U39" s="1"/>
      <c r="V39" s="1"/>
      <c r="W39" s="1"/>
      <c r="X39" s="1"/>
      <c r="Z39" s="49"/>
      <c r="AA39" s="35"/>
      <c r="AB39" s="17">
        <f>0</f>
        <v>0</v>
      </c>
      <c r="AC39" s="6"/>
      <c r="AD39" s="17"/>
      <c r="AE39" s="1"/>
      <c r="AF39" s="1"/>
      <c r="AG39" s="1"/>
      <c r="AH39" s="1"/>
      <c r="AI39" s="17">
        <v>0</v>
      </c>
      <c r="AJ39" s="17"/>
      <c r="AK39" s="17"/>
      <c r="AL39" s="17"/>
      <c r="AM39" s="1"/>
      <c r="AN39" s="1"/>
      <c r="AO39" s="1"/>
      <c r="AP39" s="1"/>
      <c r="AQ39" s="1"/>
      <c r="AR39" s="1"/>
      <c r="AS39" s="1"/>
      <c r="AX39" s="40"/>
    </row>
    <row r="40" spans="1:52" ht="12.75">
      <c r="A40" s="1">
        <v>60582</v>
      </c>
      <c r="B40" s="1" t="s">
        <v>513</v>
      </c>
      <c r="C40" s="1">
        <v>0.1296</v>
      </c>
      <c r="D40" s="1">
        <v>1.7712</v>
      </c>
      <c r="E40" s="17">
        <f>IF(U40=1,IF(ABS(F41-F40)&gt;E$3,IF(F40&gt;N39,IF(F40&gt;F41,N39+E$4,F40),IF(F40&lt;F41,N39-E$4,F40)),F40),F40)</f>
        <v>0.1296</v>
      </c>
      <c r="F40" s="17">
        <f>C40</f>
        <v>0.1296</v>
      </c>
      <c r="G40" s="17">
        <f>G$3*F40+(1-G$3)*G39</f>
        <v>0.03888</v>
      </c>
      <c r="H40" s="34">
        <v>0</v>
      </c>
      <c r="I40" s="17">
        <f t="shared" si="0"/>
        <v>55</v>
      </c>
      <c r="J40" s="1">
        <f>IF(ABS(F40)&gt;=J$4,1,0)</f>
        <v>0</v>
      </c>
      <c r="K40" s="17">
        <f>F40</f>
        <v>0.1296</v>
      </c>
      <c r="L40" s="17">
        <f>K40^2</f>
        <v>0.016796159999999997</v>
      </c>
      <c r="M40" s="1">
        <f>IF(ABS(N40)&gt;=M$3*SQRT(N$3/(2-N$3)),(1),0)</f>
        <v>0</v>
      </c>
      <c r="N40" s="17">
        <f>N$3*E40+(1-N$3)*N39</f>
        <v>0.03888</v>
      </c>
      <c r="O40" s="17">
        <f>-1*N40</f>
        <v>-0.03888</v>
      </c>
      <c r="P40" s="17">
        <f t="shared" si="1"/>
        <v>55.1944</v>
      </c>
      <c r="Q40" s="17">
        <f>F40-N39</f>
        <v>0.1296</v>
      </c>
      <c r="R40" s="17">
        <f>Q40</f>
        <v>0.1296</v>
      </c>
      <c r="S40" s="17">
        <f>R40^2</f>
        <v>0.016796159999999997</v>
      </c>
      <c r="T40" s="1">
        <v>1</v>
      </c>
      <c r="U40" s="1">
        <f>IF(ABS(Q40)&gt;(T40*U$3),1,0)</f>
        <v>0</v>
      </c>
      <c r="V40" s="1">
        <f>IF(ABS(Q40)&gt;(T40*V$3),1,0)</f>
        <v>0</v>
      </c>
      <c r="W40" s="1">
        <f t="shared" si="2"/>
        <v>0</v>
      </c>
      <c r="X40" s="1">
        <f t="shared" si="3"/>
        <v>0</v>
      </c>
      <c r="Z40" s="17">
        <f>IF(AP40=1,IF(ABS(AA41-AA40)&gt;Z$3,IF(AA40&gt;AI39,IF(AA40&gt;AA41,AI39+Z$4,AA40),IF(AA40&lt;AA41,AI39-Z$4,AA40)),AA40),AA40)</f>
        <v>1.7712</v>
      </c>
      <c r="AA40" s="17">
        <f>D40</f>
        <v>1.7712</v>
      </c>
      <c r="AB40" s="17">
        <f>AB$3*AA40+(1-AB$3)*AB39</f>
        <v>0.53136</v>
      </c>
      <c r="AC40" s="34">
        <v>0</v>
      </c>
      <c r="AD40" s="17">
        <f t="shared" si="4"/>
        <v>100</v>
      </c>
      <c r="AE40" s="1">
        <f>IF(ABS(AA40)&gt;=AE$4,1,0)</f>
        <v>0</v>
      </c>
      <c r="AF40" s="17">
        <f>AA40</f>
        <v>1.7712</v>
      </c>
      <c r="AG40" s="17">
        <f>AF40^2</f>
        <v>3.1371494400000004</v>
      </c>
      <c r="AH40" s="1">
        <f>IF(ABS(AI40)&gt;=AH$3*SQRT(AI$3/(2-AI$3)),(1),0)</f>
        <v>0</v>
      </c>
      <c r="AI40" s="17">
        <f>AI$3*Z40+(1-AI$3)*AI39</f>
        <v>0.53136</v>
      </c>
      <c r="AJ40" s="17">
        <f>-1*AI40</f>
        <v>-0.53136</v>
      </c>
      <c r="AK40" s="17">
        <f t="shared" si="5"/>
        <v>107.864128</v>
      </c>
      <c r="AL40" s="17">
        <f>AA40-AI39</f>
        <v>1.7712</v>
      </c>
      <c r="AM40" s="17">
        <f>AL40</f>
        <v>1.7712</v>
      </c>
      <c r="AN40" s="17">
        <f>AM40^2</f>
        <v>3.1371494400000004</v>
      </c>
      <c r="AO40" s="1">
        <v>1</v>
      </c>
      <c r="AP40" s="1">
        <f>IF(ABS(AL40)&gt;(AO40*AP$3),1,0)</f>
        <v>0</v>
      </c>
      <c r="AQ40" s="1">
        <f>IF(ABS(AL40)&gt;(AO40*AQ$3),1,0)</f>
        <v>0</v>
      </c>
      <c r="AR40" s="1">
        <f>IF(AND(ABS(AL40)&gt;(AO40*AR$3),ABS(AL40)&lt;=(AO40*AQ$3)),1,0)</f>
        <v>1</v>
      </c>
      <c r="AS40" s="1">
        <f>IF(AND(ABS(AM40)&gt;(AO40*AS$3),ABS(AM40)&lt;=(AO40*AR$3)),1,0)</f>
        <v>0</v>
      </c>
      <c r="AU40" s="1">
        <f>IF(SUM(AE40,J40)&gt;0,1,0)</f>
        <v>0</v>
      </c>
      <c r="AV40" s="1">
        <f t="shared" si="6"/>
        <v>0</v>
      </c>
      <c r="AW40" s="1">
        <f>IF(AND(SUM(AR40,W40)&gt;0,AV40=0),1,0)</f>
        <v>1</v>
      </c>
      <c r="AX40" s="40">
        <f>IF(AND(SUM(AS40,X40)&gt;0,AW40=0),1,0)</f>
        <v>0</v>
      </c>
      <c r="AY40">
        <f>IF(AND(ABS(Q40)&lt;=0.5,ABS(AL40)&lt;=0.5,AX39=0,NOT(ISBLANK(AX39)),NOT(AZ40),NOT(ISBLANK(AY38))),1,0)</f>
        <v>0</v>
      </c>
      <c r="AZ40">
        <f>IF(AND(ABS(Q40)&lt;=0.5,ABS(AL40)&lt;=0.5,AX39=0,ABS(N40)&lt;=0.5,ABS(AI40)&lt;=0.5,NOT(ISBLANK(AX39)),NOT(ISBLANK(AX38))),1,0)</f>
        <v>0</v>
      </c>
    </row>
    <row r="41" spans="1:52" ht="12.75">
      <c r="A41" s="1">
        <v>60583</v>
      </c>
      <c r="B41" s="1" t="s">
        <v>513</v>
      </c>
      <c r="C41" s="1">
        <v>-0.4259</v>
      </c>
      <c r="D41" s="1">
        <v>0.1765</v>
      </c>
      <c r="E41" s="17">
        <f>IF(U41=1,IF(ABS(F42-F41)&gt;E$3,IF(F41&gt;N40,IF(F41&gt;F42,N40+E$4,F41),IF(F41&lt;F42,N40-E$4,F41)),F41),F41)</f>
        <v>-0.4259</v>
      </c>
      <c r="F41" s="17">
        <f>C41</f>
        <v>-0.4259</v>
      </c>
      <c r="G41" s="17">
        <f>G$3*F41+(1-G$3)*G40</f>
        <v>-0.100554</v>
      </c>
      <c r="H41" s="34">
        <v>0</v>
      </c>
      <c r="I41" s="17">
        <f t="shared" si="0"/>
        <v>55</v>
      </c>
      <c r="J41" s="1">
        <f>IF(ABS(F41)&gt;=J$4,1,0)</f>
        <v>0</v>
      </c>
      <c r="K41" s="17">
        <f>F41</f>
        <v>-0.4259</v>
      </c>
      <c r="L41" s="17">
        <f>K41^2</f>
        <v>0.18139081</v>
      </c>
      <c r="M41" s="1">
        <f>IF(ABS(N41)&gt;=M$3*SQRT(N$3/(2-N$3)),(1),0)</f>
        <v>0</v>
      </c>
      <c r="N41" s="17">
        <f>N$3*E41+(1-N$3)*N40</f>
        <v>-0.100554</v>
      </c>
      <c r="O41" s="17">
        <f>-1*N41</f>
        <v>0.100554</v>
      </c>
      <c r="P41" s="17">
        <f t="shared" si="1"/>
        <v>54.49723</v>
      </c>
      <c r="Q41" s="17">
        <f>F41-N40</f>
        <v>-0.46477999999999997</v>
      </c>
      <c r="R41" s="17">
        <f>Q41</f>
        <v>-0.46477999999999997</v>
      </c>
      <c r="S41" s="17">
        <f>R41^2</f>
        <v>0.21602044839999998</v>
      </c>
      <c r="T41" s="1">
        <v>1</v>
      </c>
      <c r="U41" s="1">
        <f>IF(ABS(Q41)&gt;(T41*U$3),1,0)</f>
        <v>0</v>
      </c>
      <c r="V41" s="1">
        <f>IF(ABS(Q41)&gt;(T41*V$3),1,0)</f>
        <v>0</v>
      </c>
      <c r="W41" s="1">
        <f t="shared" si="2"/>
        <v>0</v>
      </c>
      <c r="X41" s="1">
        <f t="shared" si="3"/>
        <v>0</v>
      </c>
      <c r="Z41" s="17">
        <f>IF(AP41=1,IF(ABS(AA42-AA41)&gt;Z$3,IF(AA41&gt;AI40,IF(AA41&gt;AA42,AI40+Z$4,AA41),IF(AA41&lt;AA42,AI40-Z$4,AA41)),AA41),AA41)</f>
        <v>0.1765</v>
      </c>
      <c r="AA41" s="17">
        <f>D41</f>
        <v>0.1765</v>
      </c>
      <c r="AB41" s="17">
        <f>AB$3*AA41+(1-AB$3)*AB40</f>
        <v>0.424902</v>
      </c>
      <c r="AC41" s="34">
        <v>0</v>
      </c>
      <c r="AD41" s="17">
        <f t="shared" si="4"/>
        <v>100</v>
      </c>
      <c r="AE41" s="1">
        <f>IF(ABS(AA41)&gt;=AE$4,1,0)</f>
        <v>0</v>
      </c>
      <c r="AF41" s="17">
        <f>AA41</f>
        <v>0.1765</v>
      </c>
      <c r="AG41" s="17">
        <f>AF41^2</f>
        <v>0.031152249999999996</v>
      </c>
      <c r="AH41" s="1">
        <f>IF(ABS(AI41)&gt;=AH$3*SQRT(AI$3/(2-AI$3)),(1),0)</f>
        <v>0</v>
      </c>
      <c r="AI41" s="17">
        <f>AI$3*Z41+(1-AI$3)*AI40</f>
        <v>0.424902</v>
      </c>
      <c r="AJ41" s="17">
        <f>-1*AI41</f>
        <v>-0.424902</v>
      </c>
      <c r="AK41" s="17">
        <f t="shared" si="5"/>
        <v>106.2885496</v>
      </c>
      <c r="AL41" s="17">
        <f>AA41-AI40</f>
        <v>-0.35486000000000006</v>
      </c>
      <c r="AM41" s="17">
        <f>AL41</f>
        <v>-0.35486000000000006</v>
      </c>
      <c r="AN41" s="17">
        <f>AM41^2</f>
        <v>0.12592561960000004</v>
      </c>
      <c r="AO41" s="1">
        <v>1</v>
      </c>
      <c r="AP41" s="1">
        <f>IF(ABS(AL41)&gt;(AO41*AP$3),1,0)</f>
        <v>0</v>
      </c>
      <c r="AQ41" s="1">
        <f>IF(ABS(AL41)&gt;(AO41*AQ$3),1,0)</f>
        <v>0</v>
      </c>
      <c r="AR41" s="1">
        <f>IF(AND(ABS(AL41)&gt;(AO41*AR$3),ABS(AL41)&lt;=(AO41*AQ$3)),1,0)</f>
        <v>0</v>
      </c>
      <c r="AS41" s="1">
        <f>IF(AND(ABS(AM41)&gt;(AO41*AS$3),ABS(AM41)&lt;=(AO41*AR$3)),1,0)</f>
        <v>0</v>
      </c>
      <c r="AU41" s="1">
        <f>IF(SUM(AE41,J41)&gt;0,1,0)</f>
        <v>0</v>
      </c>
      <c r="AV41" s="1">
        <f t="shared" si="6"/>
        <v>0</v>
      </c>
      <c r="AW41" s="1">
        <f>IF(AND(SUM(AR41,W41)&gt;0,AV41=0),1,0)</f>
        <v>0</v>
      </c>
      <c r="AX41" s="40">
        <f>IF(AND(SUM(AS41,X41)&gt;0,AW41=0),1,0)</f>
        <v>0</v>
      </c>
      <c r="AY41">
        <f>IF(AND(ABS(Q41)&lt;=0.5,ABS(AL41)&lt;=0.5,AX40=0,NOT(ISBLANK(AX40)),NOT(AZ41),NOT(ISBLANK(AY39))),1,0)</f>
        <v>0</v>
      </c>
      <c r="AZ41">
        <f>IF(AND(ABS(Q41)&lt;=0.5,ABS(AL41)&lt;=0.5,AX40=0,ABS(N41)&lt;=0.5,ABS(AI41)&lt;=0.5,NOT(ISBLANK(AX40)),NOT(ISBLANK(AX39))),1,0)</f>
        <v>0</v>
      </c>
    </row>
    <row r="42" spans="1:52" ht="12.75">
      <c r="A42" s="1">
        <v>64356</v>
      </c>
      <c r="B42" s="1" t="s">
        <v>513</v>
      </c>
      <c r="C42" s="1">
        <v>3.46</v>
      </c>
      <c r="D42" s="1">
        <v>2.1622</v>
      </c>
      <c r="E42" s="17">
        <f>IF(U42=1,IF(ABS(F43-F42)&gt;E$3,IF(F42&gt;N41,IF(F42&gt;F43,N41+E$4,F42),IF(F42&lt;F43,N41-E$4,F42)),F42),F42)</f>
        <v>1.9654459999999998</v>
      </c>
      <c r="F42" s="17">
        <f>C42</f>
        <v>3.46</v>
      </c>
      <c r="G42" s="17">
        <f>G$3*F42+(1-G$3)*G41</f>
        <v>0.9676122</v>
      </c>
      <c r="H42" s="34">
        <v>0</v>
      </c>
      <c r="I42" s="17">
        <f t="shared" si="0"/>
        <v>55</v>
      </c>
      <c r="J42" s="1">
        <f>IF(ABS(F42)&gt;=J$4,1,0)</f>
        <v>1</v>
      </c>
      <c r="K42" s="17">
        <f>F42</f>
        <v>3.46</v>
      </c>
      <c r="L42" s="17">
        <f>K42^2</f>
        <v>11.9716</v>
      </c>
      <c r="M42" s="1">
        <f>IF(ABS(N42)&gt;=M$3*SQRT(N$3/(2-N$3)),(1),0)</f>
        <v>0</v>
      </c>
      <c r="N42" s="17">
        <f>N$3*E42+(1-N$3)*N41</f>
        <v>0.5192459999999999</v>
      </c>
      <c r="O42" s="17">
        <f>-1*N42</f>
        <v>-0.5192459999999999</v>
      </c>
      <c r="P42" s="17">
        <f t="shared" si="1"/>
        <v>57.59623</v>
      </c>
      <c r="Q42" s="17">
        <f>F42-N41</f>
        <v>3.5605539999999998</v>
      </c>
      <c r="R42" s="17">
        <f>Q42</f>
        <v>3.5605539999999998</v>
      </c>
      <c r="S42" s="17">
        <f>R42^2</f>
        <v>12.677544786915998</v>
      </c>
      <c r="T42" s="1">
        <v>1</v>
      </c>
      <c r="U42" s="1">
        <f>IF(ABS(Q42)&gt;(T42*U$3),1,0)</f>
        <v>1</v>
      </c>
      <c r="V42" s="1">
        <f>IF(ABS(Q42)&gt;(T42*V$3),1,0)</f>
        <v>1</v>
      </c>
      <c r="W42" s="1">
        <f t="shared" si="2"/>
        <v>0</v>
      </c>
      <c r="X42" s="1">
        <f t="shared" si="3"/>
        <v>0</v>
      </c>
      <c r="Z42" s="17">
        <f>IF(AP42=1,IF(ABS(AA43-AA42)&gt;Z$3,IF(AA42&gt;AI41,IF(AA42&gt;AA43,AI41+Z$4,AA42),IF(AA42&lt;AA43,AI41-Z$4,AA42)),AA42),AA42)</f>
        <v>2.1622</v>
      </c>
      <c r="AA42" s="17">
        <f>D42</f>
        <v>2.1622</v>
      </c>
      <c r="AB42" s="17">
        <f>AB$3*AA42+(1-AB$3)*AB41</f>
        <v>0.9460913999999998</v>
      </c>
      <c r="AC42" s="34">
        <v>0</v>
      </c>
      <c r="AD42" s="17">
        <f t="shared" si="4"/>
        <v>100</v>
      </c>
      <c r="AE42" s="1">
        <f>IF(ABS(AA42)&gt;=AE$4,1,0)</f>
        <v>1</v>
      </c>
      <c r="AF42" s="17">
        <f>AA42</f>
        <v>2.1622</v>
      </c>
      <c r="AG42" s="17">
        <f>AF42^2</f>
        <v>4.675108839999999</v>
      </c>
      <c r="AH42" s="1">
        <f>IF(ABS(AI42)&gt;=AH$3*SQRT(AI$3/(2-AI$3)),(1),0)</f>
        <v>0</v>
      </c>
      <c r="AI42" s="17">
        <f>AI$3*Z42+(1-AI$3)*AI41</f>
        <v>0.9460913999999998</v>
      </c>
      <c r="AJ42" s="17">
        <f>-1*AI42</f>
        <v>-0.9460913999999998</v>
      </c>
      <c r="AK42" s="17">
        <f t="shared" si="5"/>
        <v>114.00215272</v>
      </c>
      <c r="AL42" s="17">
        <f>AA42-AI41</f>
        <v>1.737298</v>
      </c>
      <c r="AM42" s="17">
        <f>AL42</f>
        <v>1.737298</v>
      </c>
      <c r="AN42" s="17">
        <f>AM42^2</f>
        <v>3.018204340804</v>
      </c>
      <c r="AO42" s="1">
        <v>1</v>
      </c>
      <c r="AP42" s="1">
        <f>IF(ABS(AL42)&gt;(AO42*AP$3),1,0)</f>
        <v>0</v>
      </c>
      <c r="AQ42" s="1">
        <f>IF(ABS(AL42)&gt;(AO42*AQ$3),1,0)</f>
        <v>0</v>
      </c>
      <c r="AR42" s="1">
        <f>IF(AND(ABS(AL42)&gt;(AO42*AR$3),ABS(AL42)&lt;=(AO42*AQ$3)),1,0)</f>
        <v>1</v>
      </c>
      <c r="AS42" s="1">
        <f>IF(AND(ABS(AM42)&gt;(AO42*AS$3),ABS(AM42)&lt;=(AO42*AR$3)),1,0)</f>
        <v>0</v>
      </c>
      <c r="AU42" s="1">
        <f>IF(SUM(AE42,J42)&gt;0,1,0)</f>
        <v>1</v>
      </c>
      <c r="AV42" s="1">
        <f t="shared" si="6"/>
        <v>1</v>
      </c>
      <c r="AW42" s="1">
        <f>IF(AND(SUM(AR42,W42)&gt;0,AV42=0),1,0)</f>
        <v>0</v>
      </c>
      <c r="AX42" s="40">
        <f>IF(AND(SUM(AS42,X42)&gt;0,AW42=0),1,0)</f>
        <v>0</v>
      </c>
      <c r="AY42">
        <f>IF(AND(ABS(Q42)&lt;=0.5,ABS(AL42)&lt;=0.5,AX41=0,NOT(ISBLANK(AX41)),NOT(AZ42),NOT(ISBLANK(AY40))),1,0)</f>
        <v>0</v>
      </c>
      <c r="AZ42">
        <f>IF(AND(ABS(Q42)&lt;=0.5,ABS(AL42)&lt;=0.5,AX41=0,ABS(N42)&lt;=0.5,ABS(AI42)&lt;=0.5,NOT(ISBLANK(AX41)),NOT(ISBLANK(AX40))),1,0)</f>
        <v>0</v>
      </c>
    </row>
    <row r="43" spans="9:50" ht="12.75">
      <c r="I43" s="17"/>
      <c r="P43" s="17"/>
      <c r="W43" s="1"/>
      <c r="X43" s="1"/>
      <c r="AD43" s="17"/>
      <c r="AK43" s="17"/>
      <c r="AR43" s="1"/>
      <c r="AS43" s="1"/>
      <c r="AX43" s="40"/>
    </row>
    <row r="44" spans="5:50" ht="12.75">
      <c r="E44" s="49"/>
      <c r="F44" s="35"/>
      <c r="G44" s="17">
        <f>0</f>
        <v>0</v>
      </c>
      <c r="H44" s="6"/>
      <c r="I44" s="17"/>
      <c r="J44" s="1"/>
      <c r="K44" s="1"/>
      <c r="L44" s="1"/>
      <c r="M44" s="1"/>
      <c r="N44" s="17">
        <v>0</v>
      </c>
      <c r="O44" s="17"/>
      <c r="P44" s="17"/>
      <c r="Q44" s="17"/>
      <c r="R44" s="1"/>
      <c r="S44" s="1"/>
      <c r="T44" s="1"/>
      <c r="U44" s="1"/>
      <c r="V44" s="1"/>
      <c r="W44" s="1"/>
      <c r="X44" s="1"/>
      <c r="Z44" s="49"/>
      <c r="AA44" s="35"/>
      <c r="AB44" s="17">
        <f>0</f>
        <v>0</v>
      </c>
      <c r="AC44" s="6"/>
      <c r="AD44" s="17"/>
      <c r="AE44" s="1"/>
      <c r="AF44" s="1"/>
      <c r="AG44" s="1"/>
      <c r="AH44" s="1"/>
      <c r="AI44" s="17">
        <v>0</v>
      </c>
      <c r="AJ44" s="17"/>
      <c r="AK44" s="17"/>
      <c r="AL44" s="17"/>
      <c r="AM44" s="1"/>
      <c r="AN44" s="1"/>
      <c r="AO44" s="1"/>
      <c r="AP44" s="1"/>
      <c r="AQ44" s="1"/>
      <c r="AR44" s="1"/>
      <c r="AS44" s="1"/>
      <c r="AX44" s="40"/>
    </row>
    <row r="45" spans="1:52" ht="12.75">
      <c r="A45" s="1">
        <v>55840</v>
      </c>
      <c r="B45" s="1" t="s">
        <v>514</v>
      </c>
      <c r="C45" s="1">
        <v>-1.4111</v>
      </c>
      <c r="D45" s="1">
        <v>-0.5153</v>
      </c>
      <c r="E45" s="17">
        <f>IF(U45=1,IF(ABS(F46-F45)&gt;E$3,IF(F45&gt;N44,IF(F45&gt;F46,N44+E$4,F45),IF(F45&lt;F46,N44-E$4,F45)),F45),F45)</f>
        <v>-1.4111</v>
      </c>
      <c r="F45" s="17">
        <f>C45</f>
        <v>-1.4111</v>
      </c>
      <c r="G45" s="17">
        <f>G$3*F45+(1-G$3)*G44</f>
        <v>-0.42333</v>
      </c>
      <c r="H45" s="34">
        <v>0</v>
      </c>
      <c r="I45" s="17">
        <f t="shared" si="0"/>
        <v>55</v>
      </c>
      <c r="J45" s="1">
        <f>IF(ABS(F45)&gt;=J$4,1,0)</f>
        <v>0</v>
      </c>
      <c r="K45" s="17">
        <f>F45</f>
        <v>-1.4111</v>
      </c>
      <c r="L45" s="17">
        <f>K45^2</f>
        <v>1.9912032100000001</v>
      </c>
      <c r="M45" s="1">
        <f>IF(ABS(N45)&gt;=M$3*SQRT(N$3/(2-N$3)),(1),0)</f>
        <v>0</v>
      </c>
      <c r="N45" s="17">
        <f>N$3*E45+(1-N$3)*N44</f>
        <v>-0.42333</v>
      </c>
      <c r="O45" s="17">
        <f>-1*N45</f>
        <v>0.42333</v>
      </c>
      <c r="P45" s="17">
        <f t="shared" si="1"/>
        <v>52.88335</v>
      </c>
      <c r="Q45" s="17">
        <f>F45-N44</f>
        <v>-1.4111</v>
      </c>
      <c r="R45" s="17">
        <f>Q45</f>
        <v>-1.4111</v>
      </c>
      <c r="S45" s="17">
        <f>R45^2</f>
        <v>1.9912032100000001</v>
      </c>
      <c r="T45" s="1">
        <v>1</v>
      </c>
      <c r="U45" s="1">
        <f>IF(ABS(Q45)&gt;(T45*U$3),1,0)</f>
        <v>0</v>
      </c>
      <c r="V45" s="1">
        <f>IF(ABS(Q45)&gt;(T45*V$3),1,0)</f>
        <v>0</v>
      </c>
      <c r="W45" s="1">
        <f t="shared" si="2"/>
        <v>0</v>
      </c>
      <c r="X45" s="1">
        <f t="shared" si="3"/>
        <v>1</v>
      </c>
      <c r="Z45" s="17">
        <f>IF(AP45=1,IF(ABS(AA46-AA45)&gt;Z$3,IF(AA45&gt;AI44,IF(AA45&gt;AA46,AI44+Z$4,AA45),IF(AA45&lt;AA46,AI44-Z$4,AA45)),AA45),AA45)</f>
        <v>-0.5153</v>
      </c>
      <c r="AA45" s="17">
        <f>D45</f>
        <v>-0.5153</v>
      </c>
      <c r="AB45" s="17">
        <f>AB$3*AA45+(1-AB$3)*AB44</f>
        <v>-0.15458999999999998</v>
      </c>
      <c r="AC45" s="34">
        <v>0</v>
      </c>
      <c r="AD45" s="17">
        <f t="shared" si="4"/>
        <v>100</v>
      </c>
      <c r="AE45" s="1">
        <f>IF(ABS(AA45)&gt;=AE$4,1,0)</f>
        <v>0</v>
      </c>
      <c r="AF45" s="17">
        <f>AA45</f>
        <v>-0.5153</v>
      </c>
      <c r="AG45" s="17">
        <f>AF45^2</f>
        <v>0.26553409</v>
      </c>
      <c r="AH45" s="1">
        <f>IF(ABS(AI45)&gt;=AH$3*SQRT(AI$3/(2-AI$3)),(1),0)</f>
        <v>0</v>
      </c>
      <c r="AI45" s="17">
        <f>AI$3*Z45+(1-AI$3)*AI44</f>
        <v>-0.15458999999999998</v>
      </c>
      <c r="AJ45" s="17">
        <f>-1*AI45</f>
        <v>0.15458999999999998</v>
      </c>
      <c r="AK45" s="17">
        <f t="shared" si="5"/>
        <v>97.712068</v>
      </c>
      <c r="AL45" s="17">
        <f>AA45-AI44</f>
        <v>-0.5153</v>
      </c>
      <c r="AM45" s="17">
        <f>AL45</f>
        <v>-0.5153</v>
      </c>
      <c r="AN45" s="17">
        <f>AM45^2</f>
        <v>0.26553409</v>
      </c>
      <c r="AO45" s="1">
        <v>1</v>
      </c>
      <c r="AP45" s="1">
        <f>IF(ABS(AL45)&gt;(AO45*AP$3),1,0)</f>
        <v>0</v>
      </c>
      <c r="AQ45" s="1">
        <f>IF(ABS(AL45)&gt;(AO45*AQ$3),1,0)</f>
        <v>0</v>
      </c>
      <c r="AR45" s="1">
        <f>IF(AND(ABS(AL45)&gt;(AO45*AR$3),ABS(AL45)&lt;=(AO45*AQ$3)),1,0)</f>
        <v>0</v>
      </c>
      <c r="AS45" s="1">
        <f>IF(AND(ABS(AM45)&gt;(AO45*AS$3),ABS(AM45)&lt;=(AO45*AR$3)),1,0)</f>
        <v>0</v>
      </c>
      <c r="AU45" s="1">
        <f>IF(SUM(AE45,J45)&gt;0,1,0)</f>
        <v>0</v>
      </c>
      <c r="AV45" s="1">
        <f t="shared" si="6"/>
        <v>0</v>
      </c>
      <c r="AW45" s="1">
        <f>IF(AND(SUM(AR45,W45)&gt;0,AV45=0),1,0)</f>
        <v>0</v>
      </c>
      <c r="AX45" s="40">
        <f>IF(AND(SUM(AS45,X45)&gt;0,AW45=0),1,0)</f>
        <v>1</v>
      </c>
      <c r="AY45">
        <f>IF(AND(ABS(Q45)&lt;=0.5,ABS(AL45)&lt;=0.5,AX44=0,NOT(ISBLANK(AX44)),NOT(AZ45),NOT(ISBLANK(AY43))),1,0)</f>
        <v>0</v>
      </c>
      <c r="AZ45">
        <f>IF(AND(ABS(Q45)&lt;=0.5,ABS(AL45)&lt;=0.5,AX44=0,ABS(N45)&lt;=0.5,ABS(AI45)&lt;=0.5,NOT(ISBLANK(AX44)),NOT(ISBLANK(AX43))),1,0)</f>
        <v>0</v>
      </c>
    </row>
    <row r="46" spans="1:52" ht="12.75">
      <c r="A46" s="1">
        <v>55842</v>
      </c>
      <c r="B46" s="1" t="s">
        <v>514</v>
      </c>
      <c r="C46" s="1">
        <v>-2.2222</v>
      </c>
      <c r="D46" s="1">
        <v>-0.9935</v>
      </c>
      <c r="E46" s="17">
        <f>IF(U46=1,IF(ABS(F47-F46)&gt;E$3,IF(F46&gt;N45,IF(F46&gt;F47,N45+E$4,F46),IF(F46&lt;F47,N45-E$4,F46)),F46),F46)</f>
        <v>-2.2222</v>
      </c>
      <c r="F46" s="17">
        <f>C46</f>
        <v>-2.2222</v>
      </c>
      <c r="G46" s="17">
        <f>G$3*F46+(1-G$3)*G45</f>
        <v>-0.9629909999999999</v>
      </c>
      <c r="H46" s="34">
        <v>0</v>
      </c>
      <c r="I46" s="17">
        <f t="shared" si="0"/>
        <v>55</v>
      </c>
      <c r="J46" s="1">
        <f>IF(ABS(F46)&gt;=J$4,1,0)</f>
        <v>1</v>
      </c>
      <c r="K46" s="17">
        <f>F46</f>
        <v>-2.2222</v>
      </c>
      <c r="L46" s="17">
        <f>K46^2</f>
        <v>4.93817284</v>
      </c>
      <c r="M46" s="1">
        <f>IF(ABS(N46)&gt;=M$3*SQRT(N$3/(2-N$3)),(1),0)</f>
        <v>0</v>
      </c>
      <c r="N46" s="17">
        <f>N$3*E46+(1-N$3)*N45</f>
        <v>-0.9629909999999999</v>
      </c>
      <c r="O46" s="17">
        <f>-1*N46</f>
        <v>0.9629909999999999</v>
      </c>
      <c r="P46" s="17">
        <f t="shared" si="1"/>
        <v>50.185045</v>
      </c>
      <c r="Q46" s="17">
        <f>F46-N45</f>
        <v>-1.79887</v>
      </c>
      <c r="R46" s="17">
        <f>Q46</f>
        <v>-1.79887</v>
      </c>
      <c r="S46" s="17">
        <f>R46^2</f>
        <v>3.2359332769</v>
      </c>
      <c r="T46" s="1">
        <v>1</v>
      </c>
      <c r="U46" s="1">
        <f>IF(ABS(Q46)&gt;(T46*U$3),1,0)</f>
        <v>0</v>
      </c>
      <c r="V46" s="1">
        <f>IF(ABS(Q46)&gt;(T46*V$3),1,0)</f>
        <v>0</v>
      </c>
      <c r="W46" s="1">
        <f t="shared" si="2"/>
        <v>1</v>
      </c>
      <c r="X46" s="1">
        <f t="shared" si="3"/>
        <v>0</v>
      </c>
      <c r="Z46" s="17">
        <f>IF(AP46=1,IF(ABS(AA47-AA46)&gt;Z$3,IF(AA46&gt;AI45,IF(AA46&gt;AA47,AI45+Z$4,AA46),IF(AA46&lt;AA47,AI45-Z$4,AA46)),AA46),AA46)</f>
        <v>-0.9935</v>
      </c>
      <c r="AA46" s="17">
        <f>D46</f>
        <v>-0.9935</v>
      </c>
      <c r="AB46" s="17">
        <f>AB$3*AA46+(1-AB$3)*AB45</f>
        <v>-0.40626299999999993</v>
      </c>
      <c r="AC46" s="34">
        <v>0</v>
      </c>
      <c r="AD46" s="17">
        <f t="shared" si="4"/>
        <v>100</v>
      </c>
      <c r="AE46" s="1">
        <f>IF(ABS(AA46)&gt;=AE$4,1,0)</f>
        <v>0</v>
      </c>
      <c r="AF46" s="17">
        <f>AA46</f>
        <v>-0.9935</v>
      </c>
      <c r="AG46" s="17">
        <f>AF46^2</f>
        <v>0.9870422500000001</v>
      </c>
      <c r="AH46" s="1">
        <f>IF(ABS(AI46)&gt;=AH$3*SQRT(AI$3/(2-AI$3)),(1),0)</f>
        <v>0</v>
      </c>
      <c r="AI46" s="17">
        <f>AI$3*Z46+(1-AI$3)*AI45</f>
        <v>-0.40626299999999993</v>
      </c>
      <c r="AJ46" s="17">
        <f>-1*AI46</f>
        <v>0.40626299999999993</v>
      </c>
      <c r="AK46" s="17">
        <f t="shared" si="5"/>
        <v>93.98730760000001</v>
      </c>
      <c r="AL46" s="17">
        <f>AA46-AI45</f>
        <v>-0.83891</v>
      </c>
      <c r="AM46" s="17">
        <f>AL46</f>
        <v>-0.83891</v>
      </c>
      <c r="AN46" s="17">
        <f>AM46^2</f>
        <v>0.7037699881</v>
      </c>
      <c r="AO46" s="1">
        <v>1</v>
      </c>
      <c r="AP46" s="1">
        <f>IF(ABS(AL46)&gt;(AO46*AP$3),1,0)</f>
        <v>0</v>
      </c>
      <c r="AQ46" s="1">
        <f>IF(ABS(AL46)&gt;(AO46*AQ$3),1,0)</f>
        <v>0</v>
      </c>
      <c r="AR46" s="1">
        <f>IF(AND(ABS(AL46)&gt;(AO46*AR$3),ABS(AL46)&lt;=(AO46*AQ$3)),1,0)</f>
        <v>0</v>
      </c>
      <c r="AS46" s="1">
        <f>IF(AND(ABS(AM46)&gt;(AO46*AS$3),ABS(AM46)&lt;=(AO46*AR$3)),1,0)</f>
        <v>0</v>
      </c>
      <c r="AU46" s="1">
        <f>IF(SUM(AE46,J46)&gt;0,1,0)</f>
        <v>1</v>
      </c>
      <c r="AV46" s="1">
        <f t="shared" si="6"/>
        <v>0</v>
      </c>
      <c r="AW46" s="1">
        <f>IF(AND(SUM(AR46,W46)&gt;0,AV46=0),1,0)</f>
        <v>1</v>
      </c>
      <c r="AX46" s="40">
        <f>IF(AND(SUM(AS46,X46)&gt;0,AW46=0),1,0)</f>
        <v>0</v>
      </c>
      <c r="AY46">
        <f>IF(AND(ABS(Q46)&lt;=0.5,ABS(AL46)&lt;=0.5,AX45=0,NOT(ISBLANK(AX45)),NOT(AZ46),NOT(ISBLANK(AY44))),1,0)</f>
        <v>0</v>
      </c>
      <c r="AZ46">
        <f>IF(AND(ABS(Q46)&lt;=0.5,ABS(AL46)&lt;=0.5,AX45=0,ABS(N46)&lt;=0.5,ABS(AI46)&lt;=0.5,NOT(ISBLANK(AX45)),NOT(ISBLANK(AX44))),1,0)</f>
        <v>0</v>
      </c>
    </row>
    <row r="47" spans="1:52" ht="12.75">
      <c r="A47" s="1">
        <v>55845</v>
      </c>
      <c r="B47" s="1" t="s">
        <v>514</v>
      </c>
      <c r="C47" s="1">
        <v>-0.2609</v>
      </c>
      <c r="D47" s="1">
        <v>0.125</v>
      </c>
      <c r="E47" s="17">
        <f>IF(U47=1,IF(ABS(F48-F47)&gt;E$3,IF(F47&gt;N46,IF(F47&gt;F48,N46+E$4,F47),IF(F47&lt;F48,N46-E$4,F47)),F47),F47)</f>
        <v>-0.2609</v>
      </c>
      <c r="F47" s="17">
        <f>C47</f>
        <v>-0.2609</v>
      </c>
      <c r="G47" s="17">
        <f>G$3*F47+(1-G$3)*G46</f>
        <v>-0.7523636999999999</v>
      </c>
      <c r="H47" s="34">
        <v>0</v>
      </c>
      <c r="I47" s="17">
        <f t="shared" si="0"/>
        <v>55</v>
      </c>
      <c r="J47" s="1">
        <f>IF(ABS(F47)&gt;=J$4,1,0)</f>
        <v>0</v>
      </c>
      <c r="K47" s="17">
        <f>F47</f>
        <v>-0.2609</v>
      </c>
      <c r="L47" s="17">
        <f>K47^2</f>
        <v>0.06806881000000001</v>
      </c>
      <c r="M47" s="1">
        <f>IF(ABS(N47)&gt;=M$3*SQRT(N$3/(2-N$3)),(1),0)</f>
        <v>0</v>
      </c>
      <c r="N47" s="17">
        <f>N$3*E47+(1-N$3)*N46</f>
        <v>-0.7523636999999999</v>
      </c>
      <c r="O47" s="17">
        <f>-1*N47</f>
        <v>0.7523636999999999</v>
      </c>
      <c r="P47" s="17">
        <f t="shared" si="1"/>
        <v>51.2381815</v>
      </c>
      <c r="Q47" s="17">
        <f>F47-N46</f>
        <v>0.7020909999999999</v>
      </c>
      <c r="R47" s="17">
        <f>Q47</f>
        <v>0.7020909999999999</v>
      </c>
      <c r="S47" s="17">
        <f>R47^2</f>
        <v>0.4929317722809999</v>
      </c>
      <c r="T47" s="1">
        <v>1</v>
      </c>
      <c r="U47" s="1">
        <f>IF(ABS(Q47)&gt;(T47*U$3),1,0)</f>
        <v>0</v>
      </c>
      <c r="V47" s="1">
        <f>IF(ABS(Q47)&gt;(T47*V$3),1,0)</f>
        <v>0</v>
      </c>
      <c r="W47" s="1">
        <f t="shared" si="2"/>
        <v>0</v>
      </c>
      <c r="X47" s="1">
        <f t="shared" si="3"/>
        <v>0</v>
      </c>
      <c r="Z47" s="17">
        <f>IF(AP47=1,IF(ABS(AA48-AA47)&gt;Z$3,IF(AA47&gt;AI46,IF(AA47&gt;AA48,AI46+Z$4,AA47),IF(AA47&lt;AA48,AI46-Z$4,AA47)),AA47),AA47)</f>
        <v>0.125</v>
      </c>
      <c r="AA47" s="17">
        <f>D47</f>
        <v>0.125</v>
      </c>
      <c r="AB47" s="17">
        <f>AB$3*AA47+(1-AB$3)*AB46</f>
        <v>-0.2468840999999999</v>
      </c>
      <c r="AC47" s="34">
        <v>0</v>
      </c>
      <c r="AD47" s="17">
        <f t="shared" si="4"/>
        <v>100</v>
      </c>
      <c r="AE47" s="1">
        <f>IF(ABS(AA47)&gt;=AE$4,1,0)</f>
        <v>0</v>
      </c>
      <c r="AF47" s="17">
        <f>AA47</f>
        <v>0.125</v>
      </c>
      <c r="AG47" s="17">
        <f>AF47^2</f>
        <v>0.015625</v>
      </c>
      <c r="AH47" s="1">
        <f>IF(ABS(AI47)&gt;=AH$3*SQRT(AI$3/(2-AI$3)),(1),0)</f>
        <v>0</v>
      </c>
      <c r="AI47" s="17">
        <f>AI$3*Z47+(1-AI$3)*AI46</f>
        <v>-0.2468840999999999</v>
      </c>
      <c r="AJ47" s="17">
        <f>-1*AI47</f>
        <v>0.2468840999999999</v>
      </c>
      <c r="AK47" s="17">
        <f t="shared" si="5"/>
        <v>96.34611532</v>
      </c>
      <c r="AL47" s="17">
        <f>AA47-AI46</f>
        <v>0.5312629999999999</v>
      </c>
      <c r="AM47" s="17">
        <f>AL47</f>
        <v>0.5312629999999999</v>
      </c>
      <c r="AN47" s="17">
        <f>AM47^2</f>
        <v>0.2822403751689999</v>
      </c>
      <c r="AO47" s="1">
        <v>1</v>
      </c>
      <c r="AP47" s="1">
        <f>IF(ABS(AL47)&gt;(AO47*AP$3),1,0)</f>
        <v>0</v>
      </c>
      <c r="AQ47" s="1">
        <f>IF(ABS(AL47)&gt;(AO47*AQ$3),1,0)</f>
        <v>0</v>
      </c>
      <c r="AR47" s="1">
        <f>IF(AND(ABS(AL47)&gt;(AO47*AR$3),ABS(AL47)&lt;=(AO47*AQ$3)),1,0)</f>
        <v>0</v>
      </c>
      <c r="AS47" s="1">
        <f>IF(AND(ABS(AM47)&gt;(AO47*AS$3),ABS(AM47)&lt;=(AO47*AR$3)),1,0)</f>
        <v>0</v>
      </c>
      <c r="AU47" s="1">
        <f>IF(SUM(AE47,J47)&gt;0,1,0)</f>
        <v>0</v>
      </c>
      <c r="AV47" s="1">
        <f t="shared" si="6"/>
        <v>0</v>
      </c>
      <c r="AW47" s="1">
        <f>IF(AND(SUM(AR47,W47)&gt;0,AV47=0),1,0)</f>
        <v>0</v>
      </c>
      <c r="AX47" s="40">
        <f>IF(AND(SUM(AS47,X47)&gt;0,AW47=0),1,0)</f>
        <v>0</v>
      </c>
      <c r="AY47">
        <f>IF(AND(ABS(Q47)&lt;=0.5,ABS(AL47)&lt;=0.5,AX46=0,NOT(ISBLANK(AX46)),NOT(AZ47),NOT(ISBLANK(AY45))),1,0)</f>
        <v>0</v>
      </c>
      <c r="AZ47">
        <f>IF(AND(ABS(Q47)&lt;=0.5,ABS(AL47)&lt;=0.5,AX46=0,ABS(N47)&lt;=0.5,ABS(AI47)&lt;=0.5,NOT(ISBLANK(AX46)),NOT(ISBLANK(AX45))),1,0)</f>
        <v>0</v>
      </c>
    </row>
    <row r="48" spans="1:52" ht="12.75">
      <c r="A48" s="1">
        <v>58208</v>
      </c>
      <c r="B48" s="1" t="s">
        <v>514</v>
      </c>
      <c r="C48" s="1">
        <v>-0.08</v>
      </c>
      <c r="D48" s="1">
        <v>-1.5878</v>
      </c>
      <c r="E48" s="17">
        <f>IF(U48=1,IF(ABS(F49-F48)&gt;E$3,IF(F48&gt;N47,IF(F48&gt;F49,N47+E$4,F48),IF(F48&lt;F49,N47-E$4,F48)),F48),F48)</f>
        <v>-0.08</v>
      </c>
      <c r="F48" s="17">
        <f>C48</f>
        <v>-0.08</v>
      </c>
      <c r="G48" s="17">
        <f>G$3*F48+(1-G$3)*G47</f>
        <v>-0.5506545899999998</v>
      </c>
      <c r="H48" s="34">
        <v>0</v>
      </c>
      <c r="I48" s="17">
        <f t="shared" si="0"/>
        <v>55</v>
      </c>
      <c r="J48" s="1">
        <f>IF(ABS(F48)&gt;=J$4,1,0)</f>
        <v>0</v>
      </c>
      <c r="K48" s="17">
        <f>F48</f>
        <v>-0.08</v>
      </c>
      <c r="L48" s="17">
        <f>K48^2</f>
        <v>0.0064</v>
      </c>
      <c r="M48" s="1">
        <f>IF(ABS(N48)&gt;=M$3*SQRT(N$3/(2-N$3)),(1),0)</f>
        <v>0</v>
      </c>
      <c r="N48" s="17">
        <f>N$3*E48+(1-N$3)*N47</f>
        <v>-0.5506545899999998</v>
      </c>
      <c r="O48" s="17">
        <f>-1*N48</f>
        <v>0.5506545899999998</v>
      </c>
      <c r="P48" s="17">
        <f t="shared" si="1"/>
        <v>52.246727050000004</v>
      </c>
      <c r="Q48" s="17">
        <f>F48-N47</f>
        <v>0.6723636999999999</v>
      </c>
      <c r="R48" s="17">
        <f>Q48</f>
        <v>0.6723636999999999</v>
      </c>
      <c r="S48" s="17">
        <f>R48^2</f>
        <v>0.45207294507768986</v>
      </c>
      <c r="T48" s="1">
        <v>1</v>
      </c>
      <c r="U48" s="1">
        <f>IF(ABS(Q48)&gt;(T48*U$3),1,0)</f>
        <v>0</v>
      </c>
      <c r="V48" s="1">
        <f>IF(ABS(Q48)&gt;(T48*V$3),1,0)</f>
        <v>0</v>
      </c>
      <c r="W48" s="1">
        <f t="shared" si="2"/>
        <v>0</v>
      </c>
      <c r="X48" s="1">
        <f t="shared" si="3"/>
        <v>0</v>
      </c>
      <c r="Z48" s="17">
        <f>IF(AP48=1,IF(ABS(AA49-AA48)&gt;Z$3,IF(AA48&gt;AI47,IF(AA48&gt;AA49,AI47+Z$4,AA48),IF(AA48&lt;AA49,AI47-Z$4,AA48)),AA48),AA48)</f>
        <v>-1.5878</v>
      </c>
      <c r="AA48" s="17">
        <f>D48</f>
        <v>-1.5878</v>
      </c>
      <c r="AB48" s="17">
        <f>AB$3*AA48+(1-AB$3)*AB47</f>
        <v>-0.6491588699999999</v>
      </c>
      <c r="AC48" s="34">
        <v>0</v>
      </c>
      <c r="AD48" s="17">
        <f t="shared" si="4"/>
        <v>100</v>
      </c>
      <c r="AE48" s="1">
        <f>IF(ABS(AA48)&gt;=AE$4,1,0)</f>
        <v>0</v>
      </c>
      <c r="AF48" s="17">
        <f>AA48</f>
        <v>-1.5878</v>
      </c>
      <c r="AG48" s="17">
        <f>AF48^2</f>
        <v>2.52110884</v>
      </c>
      <c r="AH48" s="1">
        <f>IF(ABS(AI48)&gt;=AH$3*SQRT(AI$3/(2-AI$3)),(1),0)</f>
        <v>0</v>
      </c>
      <c r="AI48" s="17">
        <f>AI$3*Z48+(1-AI$3)*AI47</f>
        <v>-0.6491588699999999</v>
      </c>
      <c r="AJ48" s="17">
        <f>-1*AI48</f>
        <v>0.6491588699999999</v>
      </c>
      <c r="AK48" s="17">
        <f t="shared" si="5"/>
        <v>90.392448724</v>
      </c>
      <c r="AL48" s="17">
        <f>AA48-AI47</f>
        <v>-1.3409159000000002</v>
      </c>
      <c r="AM48" s="17">
        <f>AL48</f>
        <v>-1.3409159000000002</v>
      </c>
      <c r="AN48" s="17">
        <f>AM48^2</f>
        <v>1.7980554508728104</v>
      </c>
      <c r="AO48" s="1">
        <v>1</v>
      </c>
      <c r="AP48" s="1">
        <f>IF(ABS(AL48)&gt;(AO48*AP$3),1,0)</f>
        <v>0</v>
      </c>
      <c r="AQ48" s="1">
        <f>IF(ABS(AL48)&gt;(AO48*AQ$3),1,0)</f>
        <v>0</v>
      </c>
      <c r="AR48" s="1">
        <f>IF(AND(ABS(AL48)&gt;(AO48*AR$3),ABS(AL48)&lt;=(AO48*AQ$3)),1,0)</f>
        <v>0</v>
      </c>
      <c r="AS48" s="1">
        <f>IF(AND(ABS(AM48)&gt;(AO48*AS$3),ABS(AM48)&lt;=(AO48*AR$3)),1,0)</f>
        <v>0</v>
      </c>
      <c r="AU48" s="1">
        <f>IF(SUM(AE48,J48)&gt;0,1,0)</f>
        <v>0</v>
      </c>
      <c r="AV48" s="1">
        <f t="shared" si="6"/>
        <v>0</v>
      </c>
      <c r="AW48" s="1">
        <f>IF(AND(SUM(AR48,W48)&gt;0,AV48=0),1,0)</f>
        <v>0</v>
      </c>
      <c r="AX48" s="40">
        <f>IF(AND(SUM(AS48,X48)&gt;0,AW48=0),1,0)</f>
        <v>0</v>
      </c>
      <c r="AY48">
        <f>IF(AND(ABS(Q48)&lt;=0.5,ABS(AL48)&lt;=0.5,AX47=0,NOT(ISBLANK(AX47)),NOT(AZ48),NOT(ISBLANK(AY46))),1,0)</f>
        <v>0</v>
      </c>
      <c r="AZ48">
        <f>IF(AND(ABS(Q48)&lt;=0.5,ABS(AL48)&lt;=0.5,AX47=0,ABS(N48)&lt;=0.5,ABS(AI48)&lt;=0.5,NOT(ISBLANK(AX47)),NOT(ISBLANK(AX46))),1,0)</f>
        <v>0</v>
      </c>
    </row>
    <row r="49" spans="1:52" ht="12.75">
      <c r="A49" s="1">
        <v>65083</v>
      </c>
      <c r="B49" s="1" t="s">
        <v>514</v>
      </c>
      <c r="C49" s="1">
        <v>1.46</v>
      </c>
      <c r="D49" s="1">
        <v>1.8243</v>
      </c>
      <c r="E49" s="17">
        <f>IF(U49=1,IF(ABS(F50-F49)&gt;E$3,IF(F49&gt;N48,IF(F49&gt;F50,N48+E$4,F49),IF(F49&lt;F50,N48-E$4,F49)),F49),F49)</f>
        <v>1.46</v>
      </c>
      <c r="F49" s="17">
        <f>C49</f>
        <v>1.46</v>
      </c>
      <c r="G49" s="17">
        <f>G$3*F49+(1-G$3)*G48</f>
        <v>0.05254178700000012</v>
      </c>
      <c r="H49" s="34">
        <v>0</v>
      </c>
      <c r="I49" s="17">
        <f t="shared" si="0"/>
        <v>55</v>
      </c>
      <c r="J49" s="1">
        <f>IF(ABS(F49)&gt;=J$4,1,0)</f>
        <v>0</v>
      </c>
      <c r="K49" s="17">
        <f>F49</f>
        <v>1.46</v>
      </c>
      <c r="L49" s="17">
        <f>K49^2</f>
        <v>2.1315999999999997</v>
      </c>
      <c r="M49" s="1">
        <f>IF(ABS(N49)&gt;=M$3*SQRT(N$3/(2-N$3)),(1),0)</f>
        <v>0</v>
      </c>
      <c r="N49" s="17">
        <f>N$3*E49+(1-N$3)*N48</f>
        <v>0.05254178700000012</v>
      </c>
      <c r="O49" s="17">
        <f>-1*N49</f>
        <v>-0.05254178700000012</v>
      </c>
      <c r="P49" s="17">
        <f t="shared" si="1"/>
        <v>55.262708935</v>
      </c>
      <c r="Q49" s="17">
        <f>F49-N48</f>
        <v>2.0106545899999997</v>
      </c>
      <c r="R49" s="17">
        <f>Q49</f>
        <v>2.0106545899999997</v>
      </c>
      <c r="S49" s="17">
        <f>R49^2</f>
        <v>4.042731880288067</v>
      </c>
      <c r="T49" s="1">
        <v>1</v>
      </c>
      <c r="U49" s="1">
        <f>IF(ABS(Q49)&gt;(T49*U$3),1,0)</f>
        <v>0</v>
      </c>
      <c r="V49" s="1">
        <f>IF(ABS(Q49)&gt;(T49*V$3),1,0)</f>
        <v>0</v>
      </c>
      <c r="W49" s="1">
        <f t="shared" si="2"/>
        <v>1</v>
      </c>
      <c r="X49" s="1">
        <f t="shared" si="3"/>
        <v>0</v>
      </c>
      <c r="Z49" s="17">
        <f>IF(AP49=1,IF(ABS(AA50-AA49)&gt;Z$3,IF(AA49&gt;AI48,IF(AA49&gt;AA50,AI48+Z$4,AA49),IF(AA49&lt;AA50,AI48-Z$4,AA49)),AA49),AA49)</f>
        <v>1.8243</v>
      </c>
      <c r="AA49" s="17">
        <f>D49</f>
        <v>1.8243</v>
      </c>
      <c r="AB49" s="17">
        <f>AB$3*AA49+(1-AB$3)*AB48</f>
        <v>0.09287879100000002</v>
      </c>
      <c r="AC49" s="34">
        <v>0</v>
      </c>
      <c r="AD49" s="17">
        <f t="shared" si="4"/>
        <v>100</v>
      </c>
      <c r="AE49" s="1">
        <f>IF(ABS(AA49)&gt;=AE$4,1,0)</f>
        <v>0</v>
      </c>
      <c r="AF49" s="17">
        <f>AA49</f>
        <v>1.8243</v>
      </c>
      <c r="AG49" s="17">
        <f>AF49^2</f>
        <v>3.32807049</v>
      </c>
      <c r="AH49" s="1">
        <f>IF(ABS(AI49)&gt;=AH$3*SQRT(AI$3/(2-AI$3)),(1),0)</f>
        <v>0</v>
      </c>
      <c r="AI49" s="17">
        <f>AI$3*Z49+(1-AI$3)*AI48</f>
        <v>0.09287879100000002</v>
      </c>
      <c r="AJ49" s="17">
        <f>-1*AI49</f>
        <v>-0.09287879100000002</v>
      </c>
      <c r="AK49" s="17">
        <f t="shared" si="5"/>
        <v>101.3746061068</v>
      </c>
      <c r="AL49" s="17">
        <f>AA49-AI48</f>
        <v>2.47345887</v>
      </c>
      <c r="AM49" s="17">
        <f>AL49</f>
        <v>2.47345887</v>
      </c>
      <c r="AN49" s="17">
        <f>AM49^2</f>
        <v>6.117998781581677</v>
      </c>
      <c r="AO49" s="1">
        <v>1</v>
      </c>
      <c r="AP49" s="1">
        <f>IF(ABS(AL49)&gt;(AO49*AP$3),1,0)</f>
        <v>1</v>
      </c>
      <c r="AQ49" s="1">
        <f>IF(ABS(AL49)&gt;(AO49*AQ$3),1,0)</f>
        <v>1</v>
      </c>
      <c r="AR49" s="1">
        <f>IF(AND(ABS(AL49)&gt;(AO49*AR$3),ABS(AL49)&lt;=(AO49*AQ$3)),1,0)</f>
        <v>0</v>
      </c>
      <c r="AS49" s="1">
        <f>IF(AND(ABS(AM49)&gt;(AO49*AS$3),ABS(AM49)&lt;=(AO49*AR$3)),1,0)</f>
        <v>0</v>
      </c>
      <c r="AU49" s="1">
        <f>IF(SUM(AE49,J49)&gt;0,1,0)</f>
        <v>0</v>
      </c>
      <c r="AV49" s="1">
        <f t="shared" si="6"/>
        <v>1</v>
      </c>
      <c r="AW49" s="1">
        <f>IF(AND(SUM(AR49,W49)&gt;0,AV49=0),1,0)</f>
        <v>0</v>
      </c>
      <c r="AX49" s="40">
        <f>IF(AND(SUM(AS49,X49)&gt;0,AW49=0),1,0)</f>
        <v>0</v>
      </c>
      <c r="AY49">
        <f>IF(AND(ABS(Q49)&lt;=0.5,ABS(AL49)&lt;=0.5,AX48=0,NOT(ISBLANK(AX48)),NOT(AZ49),NOT(ISBLANK(AY47))),1,0)</f>
        <v>0</v>
      </c>
      <c r="AZ49">
        <f>IF(AND(ABS(Q49)&lt;=0.5,ABS(AL49)&lt;=0.5,AX48=0,ABS(N49)&lt;=0.5,ABS(AI49)&lt;=0.5,NOT(ISBLANK(AX48)),NOT(ISBLANK(AX47))),1,0)</f>
        <v>0</v>
      </c>
    </row>
    <row r="50" spans="9:50" ht="12.75">
      <c r="I50" s="17"/>
      <c r="P50" s="17"/>
      <c r="W50" s="1"/>
      <c r="X50" s="1"/>
      <c r="AD50" s="17"/>
      <c r="AK50" s="17"/>
      <c r="AR50" s="1"/>
      <c r="AS50" s="1"/>
      <c r="AX50" s="40"/>
    </row>
    <row r="51" spans="5:50" ht="12.75">
      <c r="E51" s="49"/>
      <c r="F51" s="35"/>
      <c r="G51" s="17">
        <f>0</f>
        <v>0</v>
      </c>
      <c r="H51" s="6"/>
      <c r="I51" s="17"/>
      <c r="J51" s="1"/>
      <c r="K51" s="1"/>
      <c r="L51" s="1"/>
      <c r="M51" s="1"/>
      <c r="N51" s="17">
        <v>0</v>
      </c>
      <c r="O51" s="17"/>
      <c r="P51" s="17"/>
      <c r="Q51" s="17"/>
      <c r="R51" s="1"/>
      <c r="S51" s="1"/>
      <c r="T51" s="1"/>
      <c r="U51" s="1"/>
      <c r="V51" s="1"/>
      <c r="W51" s="1"/>
      <c r="X51" s="1"/>
      <c r="Z51" s="49"/>
      <c r="AA51" s="35"/>
      <c r="AB51" s="17">
        <f>0</f>
        <v>0</v>
      </c>
      <c r="AC51" s="6"/>
      <c r="AD51" s="17"/>
      <c r="AE51" s="1"/>
      <c r="AF51" s="1"/>
      <c r="AG51" s="1"/>
      <c r="AH51" s="1"/>
      <c r="AI51" s="17">
        <v>0</v>
      </c>
      <c r="AJ51" s="17"/>
      <c r="AK51" s="17"/>
      <c r="AL51" s="17"/>
      <c r="AM51" s="1"/>
      <c r="AN51" s="1"/>
      <c r="AO51" s="1"/>
      <c r="AP51" s="1"/>
      <c r="AQ51" s="1"/>
      <c r="AR51" s="1"/>
      <c r="AS51" s="1"/>
      <c r="AX51" s="40"/>
    </row>
    <row r="52" spans="1:52" ht="12.75">
      <c r="A52" s="1">
        <v>55841</v>
      </c>
      <c r="B52" s="1" t="s">
        <v>515</v>
      </c>
      <c r="C52" s="1">
        <v>0.2407</v>
      </c>
      <c r="D52" s="1">
        <v>-0.634</v>
      </c>
      <c r="E52" s="17">
        <f>IF(U52=1,IF(ABS(F53-F52)&gt;E$3,IF(F52&gt;N51,IF(F52&gt;F53,N51+E$4,F52),IF(F52&lt;F53,N51-E$4,F52)),F52),F52)</f>
        <v>0.2407</v>
      </c>
      <c r="F52" s="17">
        <f>C52</f>
        <v>0.2407</v>
      </c>
      <c r="G52" s="17">
        <f>G$3*F52+(1-G$3)*G51</f>
        <v>0.07221</v>
      </c>
      <c r="H52" s="34">
        <v>0</v>
      </c>
      <c r="I52" s="17">
        <f t="shared" si="0"/>
        <v>55</v>
      </c>
      <c r="J52" s="1">
        <f>IF(ABS(F52)&gt;=J$4,1,0)</f>
        <v>0</v>
      </c>
      <c r="K52" s="17">
        <f>F52</f>
        <v>0.2407</v>
      </c>
      <c r="L52" s="17">
        <f>K52^2</f>
        <v>0.05793649</v>
      </c>
      <c r="M52" s="1">
        <f>IF(ABS(N52)&gt;=M$3*SQRT(N$3/(2-N$3)),(1),0)</f>
        <v>0</v>
      </c>
      <c r="N52" s="17">
        <f>N$3*E52+(1-N$3)*N51</f>
        <v>0.07221</v>
      </c>
      <c r="O52" s="17">
        <f>-1*N52</f>
        <v>-0.07221</v>
      </c>
      <c r="P52" s="17">
        <f t="shared" si="1"/>
        <v>55.36105</v>
      </c>
      <c r="Q52" s="17">
        <f>F52-N51</f>
        <v>0.2407</v>
      </c>
      <c r="R52" s="17">
        <f>Q52</f>
        <v>0.2407</v>
      </c>
      <c r="S52" s="17">
        <f>R52^2</f>
        <v>0.05793649</v>
      </c>
      <c r="T52" s="1">
        <v>1</v>
      </c>
      <c r="U52" s="1">
        <f>IF(ABS(Q52)&gt;(T52*U$3),1,0)</f>
        <v>0</v>
      </c>
      <c r="V52" s="1">
        <f>IF(ABS(Q52)&gt;(T52*V$3),1,0)</f>
        <v>0</v>
      </c>
      <c r="W52" s="1">
        <f t="shared" si="2"/>
        <v>0</v>
      </c>
      <c r="X52" s="1">
        <f t="shared" si="3"/>
        <v>0</v>
      </c>
      <c r="Z52" s="17">
        <f>IF(AP52=1,IF(ABS(AA53-AA52)&gt;Z$3,IF(AA52&gt;AI51,IF(AA52&gt;AA53,AI51+Z$4,AA52),IF(AA52&lt;AA53,AI51-Z$4,AA52)),AA52),AA52)</f>
        <v>-0.634</v>
      </c>
      <c r="AA52" s="17">
        <f>D52</f>
        <v>-0.634</v>
      </c>
      <c r="AB52" s="17">
        <f>AB$3*AA52+(1-AB$3)*AB51</f>
        <v>-0.1902</v>
      </c>
      <c r="AC52" s="34">
        <v>0</v>
      </c>
      <c r="AD52" s="17">
        <f t="shared" si="4"/>
        <v>100</v>
      </c>
      <c r="AE52" s="1">
        <f>IF(ABS(AA52)&gt;=AE$4,1,0)</f>
        <v>0</v>
      </c>
      <c r="AF52" s="17">
        <f>AA52</f>
        <v>-0.634</v>
      </c>
      <c r="AG52" s="17">
        <f>AF52^2</f>
        <v>0.40195600000000004</v>
      </c>
      <c r="AH52" s="1">
        <f>IF(ABS(AI52)&gt;=AH$3*SQRT(AI$3/(2-AI$3)),(1),0)</f>
        <v>0</v>
      </c>
      <c r="AI52" s="17">
        <f>AI$3*Z52+(1-AI$3)*AI51</f>
        <v>-0.1902</v>
      </c>
      <c r="AJ52" s="17">
        <f>-1*AI52</f>
        <v>0.1902</v>
      </c>
      <c r="AK52" s="17">
        <f t="shared" si="5"/>
        <v>97.18504</v>
      </c>
      <c r="AL52" s="17">
        <f>AA52-AI51</f>
        <v>-0.634</v>
      </c>
      <c r="AM52" s="17">
        <f>AL52</f>
        <v>-0.634</v>
      </c>
      <c r="AN52" s="17">
        <f>AM52^2</f>
        <v>0.40195600000000004</v>
      </c>
      <c r="AO52" s="1">
        <v>1</v>
      </c>
      <c r="AP52" s="1">
        <f>IF(ABS(AL52)&gt;(AO52*AP$3),1,0)</f>
        <v>0</v>
      </c>
      <c r="AQ52" s="1">
        <f>IF(ABS(AL52)&gt;(AO52*AQ$3),1,0)</f>
        <v>0</v>
      </c>
      <c r="AR52" s="1">
        <f>IF(AND(ABS(AL52)&gt;(AO52*AR$3),ABS(AL52)&lt;=(AO52*AQ$3)),1,0)</f>
        <v>0</v>
      </c>
      <c r="AS52" s="1">
        <f>IF(AND(ABS(AM52)&gt;(AO52*AS$3),ABS(AM52)&lt;=(AO52*AR$3)),1,0)</f>
        <v>0</v>
      </c>
      <c r="AU52" s="1">
        <f>IF(SUM(AE52,J52)&gt;0,1,0)</f>
        <v>0</v>
      </c>
      <c r="AV52" s="1">
        <f t="shared" si="6"/>
        <v>0</v>
      </c>
      <c r="AW52" s="1">
        <f>IF(AND(SUM(AR52,W52)&gt;0,AV52=0),1,0)</f>
        <v>0</v>
      </c>
      <c r="AX52" s="40">
        <f>IF(AND(SUM(AS52,X52)&gt;0,AW52=0),1,0)</f>
        <v>0</v>
      </c>
      <c r="AY52">
        <f>IF(AND(ABS(Q52)&lt;=0.5,ABS(AL52)&lt;=0.5,AX51=0,NOT(ISBLANK(AX51)),NOT(AZ52),NOT(ISBLANK(AY50))),1,0)</f>
        <v>0</v>
      </c>
      <c r="AZ52">
        <f>IF(AND(ABS(Q52)&lt;=0.5,ABS(AL52)&lt;=0.5,AX51=0,ABS(N52)&lt;=0.5,ABS(AI52)&lt;=0.5,NOT(ISBLANK(AX51)),NOT(ISBLANK(AX50))),1,0)</f>
        <v>0</v>
      </c>
    </row>
    <row r="53" spans="1:52" ht="12.75">
      <c r="A53" s="1">
        <v>55839</v>
      </c>
      <c r="B53" s="1" t="s">
        <v>515</v>
      </c>
      <c r="C53" s="1">
        <v>0.1444</v>
      </c>
      <c r="D53" s="1">
        <v>0.2883</v>
      </c>
      <c r="E53" s="17">
        <f>IF(U53=1,IF(ABS(F54-F53)&gt;E$3,IF(F53&gt;N52,IF(F53&gt;F54,N52+E$4,F53),IF(F53&lt;F54,N52-E$4,F53)),F53),F53)</f>
        <v>0.1444</v>
      </c>
      <c r="F53" s="17">
        <f>C53</f>
        <v>0.1444</v>
      </c>
      <c r="G53" s="17">
        <f>G$3*F53+(1-G$3)*G52</f>
        <v>0.09386699999999999</v>
      </c>
      <c r="H53" s="34">
        <v>0</v>
      </c>
      <c r="I53" s="17">
        <f t="shared" si="0"/>
        <v>55</v>
      </c>
      <c r="J53" s="1">
        <f>IF(ABS(F53)&gt;=J$4,1,0)</f>
        <v>0</v>
      </c>
      <c r="K53" s="17">
        <f>F53</f>
        <v>0.1444</v>
      </c>
      <c r="L53" s="17">
        <f>K53^2</f>
        <v>0.02085136</v>
      </c>
      <c r="M53" s="1">
        <f>IF(ABS(N53)&gt;=M$3*SQRT(N$3/(2-N$3)),(1),0)</f>
        <v>0</v>
      </c>
      <c r="N53" s="17">
        <f>N$3*E53+(1-N$3)*N52</f>
        <v>0.09386699999999999</v>
      </c>
      <c r="O53" s="17">
        <f>-1*N53</f>
        <v>-0.09386699999999999</v>
      </c>
      <c r="P53" s="17">
        <f t="shared" si="1"/>
        <v>55.469335</v>
      </c>
      <c r="Q53" s="17">
        <f>F53-N52</f>
        <v>0.07219</v>
      </c>
      <c r="R53" s="17">
        <f>Q53</f>
        <v>0.07219</v>
      </c>
      <c r="S53" s="17">
        <f>R53^2</f>
        <v>0.0052113961000000006</v>
      </c>
      <c r="T53" s="1">
        <v>1</v>
      </c>
      <c r="U53" s="1">
        <f>IF(ABS(Q53)&gt;(T53*U$3),1,0)</f>
        <v>0</v>
      </c>
      <c r="V53" s="1">
        <f>IF(ABS(Q53)&gt;(T53*V$3),1,0)</f>
        <v>0</v>
      </c>
      <c r="W53" s="1">
        <f t="shared" si="2"/>
        <v>0</v>
      </c>
      <c r="X53" s="1">
        <f t="shared" si="3"/>
        <v>0</v>
      </c>
      <c r="Z53" s="17">
        <f>IF(AP53=1,IF(ABS(AA54-AA53)&gt;Z$3,IF(AA53&gt;AI52,IF(AA53&gt;AA54,AI52+Z$4,AA53),IF(AA53&lt;AA54,AI52-Z$4,AA53)),AA53),AA53)</f>
        <v>0.2883</v>
      </c>
      <c r="AA53" s="17">
        <f>D53</f>
        <v>0.2883</v>
      </c>
      <c r="AB53" s="17">
        <f>AB$3*AA53+(1-AB$3)*AB52</f>
        <v>-0.04665000000000001</v>
      </c>
      <c r="AC53" s="34">
        <v>0</v>
      </c>
      <c r="AD53" s="17">
        <f t="shared" si="4"/>
        <v>100</v>
      </c>
      <c r="AE53" s="1">
        <f>IF(ABS(AA53)&gt;=AE$4,1,0)</f>
        <v>0</v>
      </c>
      <c r="AF53" s="17">
        <f>AA53</f>
        <v>0.2883</v>
      </c>
      <c r="AG53" s="17">
        <f>AF53^2</f>
        <v>0.08311689</v>
      </c>
      <c r="AH53" s="1">
        <f>IF(ABS(AI53)&gt;=AH$3*SQRT(AI$3/(2-AI$3)),(1),0)</f>
        <v>0</v>
      </c>
      <c r="AI53" s="17">
        <f>AI$3*Z53+(1-AI$3)*AI52</f>
        <v>-0.04665000000000001</v>
      </c>
      <c r="AJ53" s="17">
        <f>-1*AI53</f>
        <v>0.04665000000000001</v>
      </c>
      <c r="AK53" s="17">
        <f t="shared" si="5"/>
        <v>99.30958</v>
      </c>
      <c r="AL53" s="17">
        <f>AA53-AI52</f>
        <v>0.47850000000000004</v>
      </c>
      <c r="AM53" s="17">
        <f>AL53</f>
        <v>0.47850000000000004</v>
      </c>
      <c r="AN53" s="17">
        <f>AM53^2</f>
        <v>0.22896225000000003</v>
      </c>
      <c r="AO53" s="1">
        <v>1</v>
      </c>
      <c r="AP53" s="1">
        <f>IF(ABS(AL53)&gt;(AO53*AP$3),1,0)</f>
        <v>0</v>
      </c>
      <c r="AQ53" s="1">
        <f>IF(ABS(AL53)&gt;(AO53*AQ$3),1,0)</f>
        <v>0</v>
      </c>
      <c r="AR53" s="1">
        <f>IF(AND(ABS(AL53)&gt;(AO53*AR$3),ABS(AL53)&lt;=(AO53*AQ$3)),1,0)</f>
        <v>0</v>
      </c>
      <c r="AS53" s="1">
        <f>IF(AND(ABS(AM53)&gt;(AO53*AS$3),ABS(AM53)&lt;=(AO53*AR$3)),1,0)</f>
        <v>0</v>
      </c>
      <c r="AU53" s="1">
        <f>IF(SUM(AE53,J53)&gt;0,1,0)</f>
        <v>0</v>
      </c>
      <c r="AV53" s="1">
        <f t="shared" si="6"/>
        <v>0</v>
      </c>
      <c r="AW53" s="1">
        <f>IF(AND(SUM(AR53,W53)&gt;0,AV53=0),1,0)</f>
        <v>0</v>
      </c>
      <c r="AX53" s="40">
        <f>IF(AND(SUM(AS53,X53)&gt;0,AW53=0),1,0)</f>
        <v>0</v>
      </c>
      <c r="AY53">
        <f>IF(AND(ABS(Q53)&lt;=0.5,ABS(AL53)&lt;=0.5,AX52=0,NOT(ISBLANK(AX52)),NOT(AZ53),NOT(ISBLANK(AY51))),1,0)</f>
        <v>0</v>
      </c>
      <c r="AZ53">
        <f>IF(AND(ABS(Q53)&lt;=0.5,ABS(AL53)&lt;=0.5,AX52=0,ABS(N53)&lt;=0.5,ABS(AI53)&lt;=0.5,NOT(ISBLANK(AX52)),NOT(ISBLANK(AX51))),1,0)</f>
        <v>0</v>
      </c>
    </row>
    <row r="54" spans="1:52" ht="12.75">
      <c r="A54" s="1">
        <v>55843</v>
      </c>
      <c r="B54" s="1" t="s">
        <v>515</v>
      </c>
      <c r="C54" s="1">
        <v>0.1522</v>
      </c>
      <c r="D54" s="1">
        <v>0.8958</v>
      </c>
      <c r="E54" s="17">
        <f>IF(U54=1,IF(ABS(F55-F54)&gt;E$3,IF(F54&gt;N53,IF(F54&gt;F55,N53+E$4,F54),IF(F54&lt;F55,N53-E$4,F54)),F54),F54)</f>
        <v>0.1522</v>
      </c>
      <c r="F54" s="17">
        <f>C54</f>
        <v>0.1522</v>
      </c>
      <c r="G54" s="17">
        <f>G$3*F54+(1-G$3)*G53</f>
        <v>0.11136689999999999</v>
      </c>
      <c r="H54" s="34">
        <v>0</v>
      </c>
      <c r="I54" s="17">
        <f t="shared" si="0"/>
        <v>55</v>
      </c>
      <c r="J54" s="1">
        <f>IF(ABS(F54)&gt;=J$4,1,0)</f>
        <v>0</v>
      </c>
      <c r="K54" s="17">
        <f>F54</f>
        <v>0.1522</v>
      </c>
      <c r="L54" s="17">
        <f>K54^2</f>
        <v>0.02316484</v>
      </c>
      <c r="M54" s="1">
        <f>IF(ABS(N54)&gt;=M$3*SQRT(N$3/(2-N$3)),(1),0)</f>
        <v>0</v>
      </c>
      <c r="N54" s="17">
        <f>N$3*E54+(1-N$3)*N53</f>
        <v>0.11136689999999999</v>
      </c>
      <c r="O54" s="17">
        <f>-1*N54</f>
        <v>-0.11136689999999999</v>
      </c>
      <c r="P54" s="17">
        <f t="shared" si="1"/>
        <v>55.5568345</v>
      </c>
      <c r="Q54" s="17">
        <f>F54-N53</f>
        <v>0.05833300000000001</v>
      </c>
      <c r="R54" s="17">
        <f>Q54</f>
        <v>0.05833300000000001</v>
      </c>
      <c r="S54" s="17">
        <f>R54^2</f>
        <v>0.003402738889000001</v>
      </c>
      <c r="T54" s="1">
        <v>1</v>
      </c>
      <c r="U54" s="1">
        <f>IF(ABS(Q54)&gt;(T54*U$3),1,0)</f>
        <v>0</v>
      </c>
      <c r="V54" s="1">
        <f>IF(ABS(Q54)&gt;(T54*V$3),1,0)</f>
        <v>0</v>
      </c>
      <c r="W54" s="1">
        <f t="shared" si="2"/>
        <v>0</v>
      </c>
      <c r="X54" s="1">
        <f t="shared" si="3"/>
        <v>0</v>
      </c>
      <c r="Z54" s="17">
        <f>IF(AP54=1,IF(ABS(AA55-AA54)&gt;Z$3,IF(AA54&gt;AI53,IF(AA54&gt;AA55,AI53+Z$4,AA54),IF(AA54&lt;AA55,AI53-Z$4,AA54)),AA54),AA54)</f>
        <v>0.8958</v>
      </c>
      <c r="AA54" s="17">
        <f>D54</f>
        <v>0.8958</v>
      </c>
      <c r="AB54" s="17">
        <f>AB$3*AA54+(1-AB$3)*AB53</f>
        <v>0.236085</v>
      </c>
      <c r="AC54" s="34">
        <v>0</v>
      </c>
      <c r="AD54" s="17">
        <f t="shared" si="4"/>
        <v>100</v>
      </c>
      <c r="AE54" s="1">
        <f>IF(ABS(AA54)&gt;=AE$4,1,0)</f>
        <v>0</v>
      </c>
      <c r="AF54" s="17">
        <f>AA54</f>
        <v>0.8958</v>
      </c>
      <c r="AG54" s="17">
        <f>AF54^2</f>
        <v>0.8024576400000001</v>
      </c>
      <c r="AH54" s="1">
        <f>IF(ABS(AI54)&gt;=AH$3*SQRT(AI$3/(2-AI$3)),(1),0)</f>
        <v>0</v>
      </c>
      <c r="AI54" s="17">
        <f>AI$3*Z54+(1-AI$3)*AI53</f>
        <v>0.236085</v>
      </c>
      <c r="AJ54" s="17">
        <f>-1*AI54</f>
        <v>-0.236085</v>
      </c>
      <c r="AK54" s="17">
        <f t="shared" si="5"/>
        <v>103.494058</v>
      </c>
      <c r="AL54" s="17">
        <f>AA54-AI53</f>
        <v>0.94245</v>
      </c>
      <c r="AM54" s="17">
        <f>AL54</f>
        <v>0.94245</v>
      </c>
      <c r="AN54" s="17">
        <f>AM54^2</f>
        <v>0.8882120025</v>
      </c>
      <c r="AO54" s="1">
        <v>1</v>
      </c>
      <c r="AP54" s="1">
        <f>IF(ABS(AL54)&gt;(AO54*AP$3),1,0)</f>
        <v>0</v>
      </c>
      <c r="AQ54" s="1">
        <f>IF(ABS(AL54)&gt;(AO54*AQ$3),1,0)</f>
        <v>0</v>
      </c>
      <c r="AR54" s="1">
        <f>IF(AND(ABS(AL54)&gt;(AO54*AR$3),ABS(AL54)&lt;=(AO54*AQ$3)),1,0)</f>
        <v>0</v>
      </c>
      <c r="AS54" s="1">
        <f>IF(AND(ABS(AM54)&gt;(AO54*AS$3),ABS(AM54)&lt;=(AO54*AR$3)),1,0)</f>
        <v>0</v>
      </c>
      <c r="AU54" s="1">
        <f>IF(SUM(AE54,J54)&gt;0,1,0)</f>
        <v>0</v>
      </c>
      <c r="AV54" s="1">
        <f t="shared" si="6"/>
        <v>0</v>
      </c>
      <c r="AW54" s="1">
        <f>IF(AND(SUM(AR54,W54)&gt;0,AV54=0),1,0)</f>
        <v>0</v>
      </c>
      <c r="AX54" s="40">
        <f>IF(AND(SUM(AS54,X54)&gt;0,AW54=0),1,0)</f>
        <v>0</v>
      </c>
      <c r="AY54">
        <f>IF(AND(ABS(Q54)&lt;=0.5,ABS(AL54)&lt;=0.5,AX53=0,NOT(ISBLANK(AX53)),NOT(AZ54),NOT(ISBLANK(AY52))),1,0)</f>
        <v>0</v>
      </c>
      <c r="AZ54">
        <f>IF(AND(ABS(Q54)&lt;=0.5,ABS(AL54)&lt;=0.5,AX53=0,ABS(N54)&lt;=0.5,ABS(AI54)&lt;=0.5,NOT(ISBLANK(AX53)),NOT(ISBLANK(AX52))),1,0)</f>
        <v>0</v>
      </c>
    </row>
    <row r="55" spans="1:52" ht="12.75">
      <c r="A55" s="1">
        <v>55844</v>
      </c>
      <c r="B55" s="1" t="s">
        <v>515</v>
      </c>
      <c r="C55" s="1">
        <v>0.1087</v>
      </c>
      <c r="D55" s="1">
        <v>-0.8542</v>
      </c>
      <c r="E55" s="17">
        <f>IF(U55=1,IF(ABS(F56-F55)&gt;E$3,IF(F55&gt;N54,IF(F55&gt;F56,N54+E$4,F55),IF(F55&lt;F56,N54-E$4,F55)),F55),F55)</f>
        <v>0.1087</v>
      </c>
      <c r="F55" s="17">
        <f>C55</f>
        <v>0.1087</v>
      </c>
      <c r="G55" s="17">
        <f>G$3*F55+(1-G$3)*G54</f>
        <v>0.11056682999999999</v>
      </c>
      <c r="H55" s="34">
        <v>0</v>
      </c>
      <c r="I55" s="17">
        <f t="shared" si="0"/>
        <v>55</v>
      </c>
      <c r="J55" s="1">
        <f>IF(ABS(F55)&gt;=J$4,1,0)</f>
        <v>0</v>
      </c>
      <c r="K55" s="17">
        <f>F55</f>
        <v>0.1087</v>
      </c>
      <c r="L55" s="17">
        <f>K55^2</f>
        <v>0.01181569</v>
      </c>
      <c r="M55" s="1">
        <f>IF(ABS(N55)&gt;=M$3*SQRT(N$3/(2-N$3)),(1),0)</f>
        <v>0</v>
      </c>
      <c r="N55" s="17">
        <f>N$3*E55+(1-N$3)*N54</f>
        <v>0.11056682999999999</v>
      </c>
      <c r="O55" s="17">
        <f>-1*N55</f>
        <v>-0.11056682999999999</v>
      </c>
      <c r="P55" s="17">
        <f t="shared" si="1"/>
        <v>55.55283415</v>
      </c>
      <c r="Q55" s="17">
        <f>F55-N54</f>
        <v>-0.002666899999999986</v>
      </c>
      <c r="R55" s="17">
        <f>Q55</f>
        <v>-0.002666899999999986</v>
      </c>
      <c r="S55" s="17">
        <f>R55^2</f>
        <v>7.112355609999925E-06</v>
      </c>
      <c r="T55" s="1">
        <v>1</v>
      </c>
      <c r="U55" s="1">
        <f>IF(ABS(Q55)&gt;(T55*U$3),1,0)</f>
        <v>0</v>
      </c>
      <c r="V55" s="1">
        <f>IF(ABS(Q55)&gt;(T55*V$3),1,0)</f>
        <v>0</v>
      </c>
      <c r="W55" s="1">
        <f t="shared" si="2"/>
        <v>0</v>
      </c>
      <c r="X55" s="1">
        <f t="shared" si="3"/>
        <v>0</v>
      </c>
      <c r="Z55" s="17">
        <f>IF(AP55=1,IF(ABS(AA56-AA55)&gt;Z$3,IF(AA55&gt;AI54,IF(AA55&gt;AA56,AI54+Z$4,AA55),IF(AA55&lt;AA56,AI54-Z$4,AA55)),AA55),AA55)</f>
        <v>-0.8542</v>
      </c>
      <c r="AA55" s="17">
        <f>D55</f>
        <v>-0.8542</v>
      </c>
      <c r="AB55" s="17">
        <f>AB$3*AA55+(1-AB$3)*AB54</f>
        <v>-0.09100050000000001</v>
      </c>
      <c r="AC55" s="34">
        <v>0</v>
      </c>
      <c r="AD55" s="17">
        <f t="shared" si="4"/>
        <v>100</v>
      </c>
      <c r="AE55" s="1">
        <f>IF(ABS(AA55)&gt;=AE$4,1,0)</f>
        <v>0</v>
      </c>
      <c r="AF55" s="17">
        <f>AA55</f>
        <v>-0.8542</v>
      </c>
      <c r="AG55" s="17">
        <f>AF55^2</f>
        <v>0.7296576399999999</v>
      </c>
      <c r="AH55" s="1">
        <f>IF(ABS(AI55)&gt;=AH$3*SQRT(AI$3/(2-AI$3)),(1),0)</f>
        <v>0</v>
      </c>
      <c r="AI55" s="17">
        <f>AI$3*Z55+(1-AI$3)*AI54</f>
        <v>-0.09100050000000001</v>
      </c>
      <c r="AJ55" s="17">
        <f>-1*AI55</f>
        <v>0.09100050000000001</v>
      </c>
      <c r="AK55" s="17">
        <f t="shared" si="5"/>
        <v>98.6531926</v>
      </c>
      <c r="AL55" s="17">
        <f>AA55-AI54</f>
        <v>-1.090285</v>
      </c>
      <c r="AM55" s="17">
        <f>AL55</f>
        <v>-1.090285</v>
      </c>
      <c r="AN55" s="17">
        <f>AM55^2</f>
        <v>1.188721381225</v>
      </c>
      <c r="AO55" s="1">
        <v>1</v>
      </c>
      <c r="AP55" s="1">
        <f>IF(ABS(AL55)&gt;(AO55*AP$3),1,0)</f>
        <v>0</v>
      </c>
      <c r="AQ55" s="1">
        <f>IF(ABS(AL55)&gt;(AO55*AQ$3),1,0)</f>
        <v>0</v>
      </c>
      <c r="AR55" s="1">
        <f>IF(AND(ABS(AL55)&gt;(AO55*AR$3),ABS(AL55)&lt;=(AO55*AQ$3)),1,0)</f>
        <v>0</v>
      </c>
      <c r="AS55" s="1">
        <f>IF(AND(ABS(AM55)&gt;(AO55*AS$3),ABS(AM55)&lt;=(AO55*AR$3)),1,0)</f>
        <v>0</v>
      </c>
      <c r="AU55" s="1">
        <f>IF(SUM(AE55,J55)&gt;0,1,0)</f>
        <v>0</v>
      </c>
      <c r="AV55" s="1">
        <f t="shared" si="6"/>
        <v>0</v>
      </c>
      <c r="AW55" s="1">
        <f>IF(AND(SUM(AR55,W55)&gt;0,AV55=0),1,0)</f>
        <v>0</v>
      </c>
      <c r="AX55" s="40">
        <f>IF(AND(SUM(AS55,X55)&gt;0,AW55=0),1,0)</f>
        <v>0</v>
      </c>
      <c r="AY55">
        <f>IF(AND(ABS(Q55)&lt;=0.5,ABS(AL55)&lt;=0.5,AX54=0,NOT(ISBLANK(AX54)),NOT(AZ55),NOT(ISBLANK(AY53))),1,0)</f>
        <v>0</v>
      </c>
      <c r="AZ55">
        <f>IF(AND(ABS(Q55)&lt;=0.5,ABS(AL55)&lt;=0.5,AX54=0,ABS(N55)&lt;=0.5,ABS(AI55)&lt;=0.5,NOT(ISBLANK(AX54)),NOT(ISBLANK(AX53))),1,0)</f>
        <v>0</v>
      </c>
    </row>
    <row r="56" spans="1:52" ht="12.75">
      <c r="A56" s="1">
        <v>58207</v>
      </c>
      <c r="B56" s="1" t="s">
        <v>515</v>
      </c>
      <c r="C56" s="1">
        <v>-0.3519</v>
      </c>
      <c r="D56" s="1">
        <v>0.8301</v>
      </c>
      <c r="E56" s="17">
        <f>IF(U56=1,IF(ABS(F57-F56)&gt;E$3,IF(F56&gt;N55,IF(F56&gt;F57,N55+E$4,F56),IF(F56&lt;F57,N55-E$4,F56)),F56),F56)</f>
        <v>-0.3519</v>
      </c>
      <c r="F56" s="17">
        <f>C56</f>
        <v>-0.3519</v>
      </c>
      <c r="G56" s="17">
        <f>G$3*F56+(1-G$3)*G55</f>
        <v>-0.028173219000000013</v>
      </c>
      <c r="H56" s="34">
        <v>0</v>
      </c>
      <c r="I56" s="17">
        <f t="shared" si="0"/>
        <v>55</v>
      </c>
      <c r="J56" s="1">
        <f>IF(ABS(F56)&gt;=J$4,1,0)</f>
        <v>0</v>
      </c>
      <c r="K56" s="17">
        <f>F56</f>
        <v>-0.3519</v>
      </c>
      <c r="L56" s="17">
        <f>K56^2</f>
        <v>0.12383361</v>
      </c>
      <c r="M56" s="1">
        <f>IF(ABS(N56)&gt;=M$3*SQRT(N$3/(2-N$3)),(1),0)</f>
        <v>0</v>
      </c>
      <c r="N56" s="17">
        <f>N$3*E56+(1-N$3)*N55</f>
        <v>-0.028173219000000013</v>
      </c>
      <c r="O56" s="17">
        <f>-1*N56</f>
        <v>0.028173219000000013</v>
      </c>
      <c r="P56" s="17">
        <f t="shared" si="1"/>
        <v>54.859133905</v>
      </c>
      <c r="Q56" s="17">
        <f>F56-N55</f>
        <v>-0.46246683</v>
      </c>
      <c r="R56" s="17">
        <f>Q56</f>
        <v>-0.46246683</v>
      </c>
      <c r="S56" s="17">
        <f>R56^2</f>
        <v>0.2138755688502489</v>
      </c>
      <c r="T56" s="1">
        <v>1</v>
      </c>
      <c r="U56" s="1">
        <f>IF(ABS(Q56)&gt;(T56*U$3),1,0)</f>
        <v>0</v>
      </c>
      <c r="V56" s="1">
        <f>IF(ABS(Q56)&gt;(T56*V$3),1,0)</f>
        <v>0</v>
      </c>
      <c r="W56" s="1">
        <f t="shared" si="2"/>
        <v>0</v>
      </c>
      <c r="X56" s="1">
        <f t="shared" si="3"/>
        <v>0</v>
      </c>
      <c r="Z56" s="17">
        <f>IF(AP56=1,IF(ABS(AA57-AA56)&gt;Z$3,IF(AA56&gt;AI55,IF(AA56&gt;AA57,AI55+Z$4,AA56),IF(AA56&lt;AA57,AI55-Z$4,AA56)),AA56),AA56)</f>
        <v>0.8301</v>
      </c>
      <c r="AA56" s="17">
        <f>D56</f>
        <v>0.8301</v>
      </c>
      <c r="AB56" s="17">
        <f>AB$3*AA56+(1-AB$3)*AB55</f>
        <v>0.18532964999999996</v>
      </c>
      <c r="AC56" s="34">
        <v>0</v>
      </c>
      <c r="AD56" s="17">
        <f t="shared" si="4"/>
        <v>100</v>
      </c>
      <c r="AE56" s="1">
        <f>IF(ABS(AA56)&gt;=AE$4,1,0)</f>
        <v>0</v>
      </c>
      <c r="AF56" s="17">
        <f>AA56</f>
        <v>0.8301</v>
      </c>
      <c r="AG56" s="17">
        <f>AF56^2</f>
        <v>0.6890660099999999</v>
      </c>
      <c r="AH56" s="1">
        <f>IF(ABS(AI56)&gt;=AH$3*SQRT(AI$3/(2-AI$3)),(1),0)</f>
        <v>0</v>
      </c>
      <c r="AI56" s="17">
        <f>AI$3*Z56+(1-AI$3)*AI55</f>
        <v>0.18532964999999996</v>
      </c>
      <c r="AJ56" s="17">
        <f>-1*AI56</f>
        <v>-0.18532964999999996</v>
      </c>
      <c r="AK56" s="17">
        <f t="shared" si="5"/>
        <v>102.74287882</v>
      </c>
      <c r="AL56" s="17">
        <f>AA56-AI55</f>
        <v>0.9211005</v>
      </c>
      <c r="AM56" s="17">
        <f>AL56</f>
        <v>0.9211005</v>
      </c>
      <c r="AN56" s="17">
        <f>AM56^2</f>
        <v>0.84842613110025</v>
      </c>
      <c r="AO56" s="1">
        <v>1</v>
      </c>
      <c r="AP56" s="1">
        <f>IF(ABS(AL56)&gt;(AO56*AP$3),1,0)</f>
        <v>0</v>
      </c>
      <c r="AQ56" s="1">
        <f>IF(ABS(AL56)&gt;(AO56*AQ$3),1,0)</f>
        <v>0</v>
      </c>
      <c r="AR56" s="1">
        <f>IF(AND(ABS(AL56)&gt;(AO56*AR$3),ABS(AL56)&lt;=(AO56*AQ$3)),1,0)</f>
        <v>0</v>
      </c>
      <c r="AS56" s="1">
        <f>IF(AND(ABS(AM56)&gt;(AO56*AS$3),ABS(AM56)&lt;=(AO56*AR$3)),1,0)</f>
        <v>0</v>
      </c>
      <c r="AU56" s="1">
        <f>IF(SUM(AE56,J56)&gt;0,1,0)</f>
        <v>0</v>
      </c>
      <c r="AV56" s="1">
        <f t="shared" si="6"/>
        <v>0</v>
      </c>
      <c r="AW56" s="1">
        <f>IF(AND(SUM(AR56,W56)&gt;0,AV56=0),1,0)</f>
        <v>0</v>
      </c>
      <c r="AX56" s="40">
        <f>IF(AND(SUM(AS56,X56)&gt;0,AW56=0),1,0)</f>
        <v>0</v>
      </c>
      <c r="AY56">
        <f>IF(AND(ABS(Q56)&lt;=0.5,ABS(AL56)&lt;=0.5,AX55=0,NOT(ISBLANK(AX55)),NOT(AZ56),NOT(ISBLANK(AY54))),1,0)</f>
        <v>0</v>
      </c>
      <c r="AZ56">
        <f>IF(AND(ABS(Q56)&lt;=0.5,ABS(AL56)&lt;=0.5,AX55=0,ABS(N56)&lt;=0.5,ABS(AI56)&lt;=0.5,NOT(ISBLANK(AX55)),NOT(ISBLANK(AX54))),1,0)</f>
        <v>0</v>
      </c>
    </row>
    <row r="57" ht="12.75">
      <c r="AX57" s="40"/>
    </row>
    <row r="58" spans="12:50" ht="12.75">
      <c r="L58" s="50"/>
      <c r="AX58" s="40"/>
    </row>
    <row r="59" ht="12.75">
      <c r="AX59" s="40"/>
    </row>
    <row r="60" ht="12.75">
      <c r="AX60" s="40"/>
    </row>
    <row r="61" ht="12.75">
      <c r="AX61" s="40"/>
    </row>
    <row r="62" spans="11:52" ht="12.75">
      <c r="K62" t="s">
        <v>516</v>
      </c>
      <c r="L62">
        <f>SQRT(SUM(L5:L56)/COUNT(L5:L56))</f>
        <v>1.166574268483961</v>
      </c>
      <c r="S62">
        <f>SQRT(SUM(S5:S56)/COUNT(S5:S56))</f>
        <v>1.1798002423393132</v>
      </c>
      <c r="AF62" t="s">
        <v>516</v>
      </c>
      <c r="AG62">
        <f>SQRT(SUM(AG5:AG56)/COUNT(AG5:AG56))</f>
        <v>1.245672374552082</v>
      </c>
      <c r="AN62">
        <f>SQRT(SUM(AN5:AN56)/COUNT(AN5:AN56))</f>
        <v>1.2361172482560467</v>
      </c>
      <c r="AT62" t="s">
        <v>523</v>
      </c>
      <c r="AU62" s="1">
        <f>SUM(AU5:AU56)</f>
        <v>5</v>
      </c>
      <c r="AV62" s="1">
        <f>SUM(AV5:AV56)</f>
        <v>5</v>
      </c>
      <c r="AW62" s="1">
        <f>SUM(AW5:AW56)</f>
        <v>4</v>
      </c>
      <c r="AX62" s="40">
        <f>SUM(AX5:AX56)</f>
        <v>4</v>
      </c>
      <c r="AY62" s="1">
        <f>SUM(AY5:AY56)</f>
        <v>1</v>
      </c>
      <c r="AZ62" s="1">
        <f>SUM(AZ5:AZ56)</f>
        <v>1</v>
      </c>
    </row>
    <row r="63" spans="11:52" ht="12.75">
      <c r="K63" t="s">
        <v>517</v>
      </c>
      <c r="L63">
        <f>SQRT(SUM(L26:L37)/COUNT(L26:L37))</f>
        <v>0.7157173988383964</v>
      </c>
      <c r="S63">
        <f>SQRT(SUM(S26:S37)/COUNT(S26:S37))</f>
        <v>0.7942098889532657</v>
      </c>
      <c r="AF63" t="s">
        <v>517</v>
      </c>
      <c r="AG63">
        <f>SQRT(SUM(AG26:AG37)/COUNT(AG26:AG37))</f>
        <v>0.9405669109638081</v>
      </c>
      <c r="AN63">
        <f>SQRT(SUM(AN26:AN37)/COUNT(AN26:AN37))</f>
        <v>0.8887005750797071</v>
      </c>
      <c r="AT63" t="s">
        <v>517</v>
      </c>
      <c r="AU63" s="1">
        <f>SUM(AU26:AU37)</f>
        <v>0</v>
      </c>
      <c r="AV63" s="1">
        <f>SUM(AV26:AV37)</f>
        <v>0</v>
      </c>
      <c r="AW63" s="1">
        <f>SUM(AW26:AW37)</f>
        <v>0</v>
      </c>
      <c r="AX63" s="40">
        <f>SUM(AX26:AX37)</f>
        <v>2</v>
      </c>
      <c r="AY63" s="1">
        <f>SUM(AY26:AY37)</f>
        <v>0</v>
      </c>
      <c r="AZ63" s="1">
        <f>SUM(AZ26:AZ37)</f>
        <v>1</v>
      </c>
    </row>
    <row r="64" spans="11:52" ht="12.75">
      <c r="K64" t="s">
        <v>518</v>
      </c>
      <c r="L64">
        <f>SQRT(SUM(L8:L24)/COUNT(L8:L24))</f>
        <v>1.3584764836634704</v>
      </c>
      <c r="S64">
        <f>SQRT(SUM(S8:S24)/COUNT(S8:S24))</f>
        <v>1.2979046559901612</v>
      </c>
      <c r="AF64" t="s">
        <v>518</v>
      </c>
      <c r="AG64">
        <f>SQRT(SUM(AG8:AG24)/COUNT(AG8:AG24))</f>
        <v>1.5524252115641513</v>
      </c>
      <c r="AN64">
        <f>SQRT(SUM(AN8:AN24)/COUNT(AN8:AN24))</f>
        <v>1.5186961161710641</v>
      </c>
      <c r="AT64" t="s">
        <v>518</v>
      </c>
      <c r="AU64" s="1">
        <f>SUM(AU8:AU24)</f>
        <v>3</v>
      </c>
      <c r="AV64" s="1">
        <f>SUM(AV8:AV24)</f>
        <v>3</v>
      </c>
      <c r="AW64" s="1">
        <f>SUM(AW8:AW24)</f>
        <v>2</v>
      </c>
      <c r="AX64" s="40">
        <f>SUM(AX8:AX24)</f>
        <v>1</v>
      </c>
      <c r="AY64" s="1">
        <f>SUM(AY8:AY24)</f>
        <v>1</v>
      </c>
      <c r="AZ64" s="1">
        <f>SUM(AZ8:AZ24)</f>
        <v>0</v>
      </c>
    </row>
    <row r="65" spans="11:52" ht="12.75">
      <c r="K65" t="s">
        <v>519</v>
      </c>
      <c r="L65">
        <f>SQRT(SUM(L40:L42)/COUNT(L40:L42))</f>
        <v>2.0140992171853567</v>
      </c>
      <c r="S65">
        <f>SQRT(SUM(S40:S42)/COUNT(S40:S42))</f>
        <v>2.074476752927992</v>
      </c>
      <c r="AF65" t="s">
        <v>519</v>
      </c>
      <c r="AG65">
        <f>SQRT(SUM(AG40:AG42)/COUNT(AG40:AG42))</f>
        <v>1.6169323352158762</v>
      </c>
      <c r="AN65">
        <f>SQRT(SUM(AN40:AN42)/COUNT(AN40:AN42))</f>
        <v>1.4469829992555776</v>
      </c>
      <c r="AT65" t="s">
        <v>519</v>
      </c>
      <c r="AU65" s="1">
        <f>SUM(AU40:AU42)</f>
        <v>1</v>
      </c>
      <c r="AV65" s="1">
        <f>SUM(AV40:AV42)</f>
        <v>1</v>
      </c>
      <c r="AW65" s="1">
        <f>SUM(AW40:AW42)</f>
        <v>1</v>
      </c>
      <c r="AX65" s="40">
        <f>SUM(AX40:AX42)</f>
        <v>0</v>
      </c>
      <c r="AY65" s="1">
        <f>SUM(AY40:AY42)</f>
        <v>0</v>
      </c>
      <c r="AZ65" s="1">
        <f>SUM(AZ40:AZ42)</f>
        <v>0</v>
      </c>
    </row>
    <row r="66" spans="11:52" ht="12.75">
      <c r="K66" t="s">
        <v>520</v>
      </c>
      <c r="L66">
        <f>SQRT(SUM(L45:L56)/COUNT(L45:L56))</f>
        <v>0.9681449710658007</v>
      </c>
      <c r="S66">
        <f>SQRT(SUM(S45:S56)/COUNT(S45:S56))</f>
        <v>1.0244660263152514</v>
      </c>
      <c r="AF66" t="s">
        <v>520</v>
      </c>
      <c r="AG66">
        <f>SQRT(SUM(AG45:AG56)/COUNT(AG45:AG56))</f>
        <v>0.9911425149795563</v>
      </c>
      <c r="AN66">
        <f>SQRT(SUM(AN45:AN56)/COUNT(AN45:AN56))</f>
        <v>1.1280016157146557</v>
      </c>
      <c r="AT66" t="s">
        <v>520</v>
      </c>
      <c r="AU66" s="1">
        <f>SUM(AU45:AU56)</f>
        <v>1</v>
      </c>
      <c r="AV66" s="1">
        <f>SUM(AV45:AV56)</f>
        <v>1</v>
      </c>
      <c r="AW66" s="1">
        <f>SUM(AW45:AW56)</f>
        <v>1</v>
      </c>
      <c r="AX66" s="40">
        <f>SUM(AX45:AX56)</f>
        <v>1</v>
      </c>
      <c r="AY66" s="1">
        <f>SUM(AY45:AY56)</f>
        <v>0</v>
      </c>
      <c r="AZ66" s="1">
        <f>SUM(AZ45:AZ56)</f>
        <v>0</v>
      </c>
    </row>
    <row r="67" ht="12.75">
      <c r="AX67" s="40"/>
    </row>
    <row r="68" spans="11:52" ht="12.75">
      <c r="K68" s="1"/>
      <c r="L68" s="1"/>
      <c r="S68" s="1"/>
      <c r="AF68" s="1"/>
      <c r="AG68" s="1"/>
      <c r="AN68" s="1"/>
      <c r="AT68" t="s">
        <v>509</v>
      </c>
      <c r="AU68" s="1">
        <f>SUM(AU7:AU11)</f>
        <v>0</v>
      </c>
      <c r="AV68" s="1">
        <f>SUM(AV7:AV11)</f>
        <v>1</v>
      </c>
      <c r="AW68" s="1">
        <f>SUM(AW7:AW11)</f>
        <v>1</v>
      </c>
      <c r="AX68" s="40">
        <f>SUM(AX7:AX11)</f>
        <v>0</v>
      </c>
      <c r="AY68" s="1">
        <f>SUM(AY7:AY11)</f>
        <v>1</v>
      </c>
      <c r="AZ68" s="1">
        <f>SUM(AZ7:AZ11)</f>
        <v>0</v>
      </c>
    </row>
    <row r="69" spans="11:52" ht="12.75">
      <c r="K69" t="s">
        <v>509</v>
      </c>
      <c r="L69">
        <f>SQRT(SUM(L7:L11)/COUNT(L7:L11))</f>
        <v>1.1882801445787101</v>
      </c>
      <c r="R69" t="s">
        <v>509</v>
      </c>
      <c r="S69">
        <f>SQRT(SUM(S7:S11)/COUNT(S7:S11))</f>
        <v>1.329786249389354</v>
      </c>
      <c r="AF69" t="s">
        <v>509</v>
      </c>
      <c r="AG69">
        <f>SQRT(SUM(AG7:AG11)/COUNT(AG7:AG11))</f>
        <v>1.2499634058643476</v>
      </c>
      <c r="AM69" t="s">
        <v>509</v>
      </c>
      <c r="AN69">
        <f>SQRT(SUM(AN7:AN11)/COUNT(AN7:AN11))</f>
        <v>1.3647272638734527</v>
      </c>
      <c r="AT69" t="s">
        <v>510</v>
      </c>
      <c r="AU69" s="1">
        <f>SUM(AU14:AU15)</f>
        <v>0</v>
      </c>
      <c r="AV69" s="1">
        <f>SUM(AV14:AV15)</f>
        <v>0</v>
      </c>
      <c r="AW69" s="1">
        <f>SUM(AW14:AW15)</f>
        <v>0</v>
      </c>
      <c r="AX69" s="40">
        <f>SUM(AX14:AX15)</f>
        <v>1</v>
      </c>
      <c r="AY69" s="1">
        <f>SUM(AY14:AY15)</f>
        <v>0</v>
      </c>
      <c r="AZ69" s="1">
        <f>SUM(AZ14:AZ15)</f>
        <v>0</v>
      </c>
    </row>
    <row r="70" spans="11:52" ht="12.75">
      <c r="K70" t="s">
        <v>510</v>
      </c>
      <c r="L70">
        <f>SQRT(SUM(L14:L15)/COUNT(L14:L15))</f>
        <v>1.0349991352653394</v>
      </c>
      <c r="R70" t="s">
        <v>510</v>
      </c>
      <c r="S70">
        <f>SQRT(SUM(S14:S15)/COUNT(S14:S15))</f>
        <v>1.1512864072202016</v>
      </c>
      <c r="AF70" t="s">
        <v>510</v>
      </c>
      <c r="AG70">
        <f>SQRT(SUM(AG14:AG15)/COUNT(AG14:AG15))</f>
        <v>0.880435554143516</v>
      </c>
      <c r="AM70" t="s">
        <v>510</v>
      </c>
      <c r="AN70">
        <f>SQRT(SUM(AN14:AN15)/COUNT(AN14:AN15))</f>
        <v>1.0102481403348387</v>
      </c>
      <c r="AT70" t="s">
        <v>511</v>
      </c>
      <c r="AU70" s="1">
        <f>SUM(AU18:AU23)</f>
        <v>3</v>
      </c>
      <c r="AV70" s="1">
        <f>SUM(AV18:AV23)</f>
        <v>2</v>
      </c>
      <c r="AW70" s="1">
        <f>SUM(AW18:AW23)</f>
        <v>1</v>
      </c>
      <c r="AX70" s="40">
        <f>SUM(AX18:AX23)</f>
        <v>0</v>
      </c>
      <c r="AY70" s="1">
        <f>SUM(AY18:AY23)</f>
        <v>0</v>
      </c>
      <c r="AZ70" s="1">
        <f>SUM(AZ18:AZ23)</f>
        <v>0</v>
      </c>
    </row>
    <row r="71" spans="11:52" ht="12.75">
      <c r="K71" t="s">
        <v>511</v>
      </c>
      <c r="L71">
        <f>SQRT(SUM(L18:L23)/COUNT(L18:L23))</f>
        <v>1.4789859228538993</v>
      </c>
      <c r="R71" t="s">
        <v>511</v>
      </c>
      <c r="S71">
        <f>SQRT(SUM(S18:S23)/COUNT(S18:S23))</f>
        <v>1.218160541846205</v>
      </c>
      <c r="AF71" t="s">
        <v>511</v>
      </c>
      <c r="AG71">
        <f>SQRT(SUM(AG18:AG23)/COUNT(AG18:AG23))</f>
        <v>1.8250618847955085</v>
      </c>
      <c r="AM71" t="s">
        <v>511</v>
      </c>
      <c r="AN71">
        <f>SQRT(SUM(AN18:AN23)/COUNT(AN18:AN23))</f>
        <v>1.6708701597959514</v>
      </c>
      <c r="AT71" t="s">
        <v>504</v>
      </c>
      <c r="AU71" s="1">
        <f>SUM(AU26:AU32)</f>
        <v>0</v>
      </c>
      <c r="AV71" s="1">
        <f>SUM(AV26:AV32)</f>
        <v>0</v>
      </c>
      <c r="AW71" s="1">
        <f>SUM(AW26:AW32)</f>
        <v>0</v>
      </c>
      <c r="AX71" s="40">
        <f>SUM(AX26:AX32)</f>
        <v>1</v>
      </c>
      <c r="AY71" s="1">
        <f>SUM(AY26:AY32)</f>
        <v>0</v>
      </c>
      <c r="AZ71" s="1">
        <f>SUM(AZ26:AZ32)</f>
        <v>1</v>
      </c>
    </row>
    <row r="72" spans="11:52" ht="12.75">
      <c r="K72" t="s">
        <v>504</v>
      </c>
      <c r="L72">
        <f>SQRT(SUM(L26:L32)/COUNT(L26:L32))</f>
        <v>0.609605756675106</v>
      </c>
      <c r="R72" t="s">
        <v>504</v>
      </c>
      <c r="S72">
        <f>SQRT(SUM(S26:S32)/COUNT(S26:S32))</f>
        <v>0.6389791657201115</v>
      </c>
      <c r="AF72" t="s">
        <v>504</v>
      </c>
      <c r="AG72">
        <f>SQRT(SUM(AG26:AG32)/COUNT(AG26:AG32))</f>
        <v>0.8880612945383572</v>
      </c>
      <c r="AM72" t="s">
        <v>504</v>
      </c>
      <c r="AN72">
        <f>SQRT(SUM(AN26:AN32)/COUNT(AN26:AN32))</f>
        <v>0.8942899111976274</v>
      </c>
      <c r="AT72" t="s">
        <v>512</v>
      </c>
      <c r="AU72" s="1">
        <f>SUM(AU35:AU37)</f>
        <v>0</v>
      </c>
      <c r="AV72" s="1">
        <f>SUM(AV35:AV37)</f>
        <v>0</v>
      </c>
      <c r="AW72" s="1">
        <f>SUM(AW35:AW37)</f>
        <v>0</v>
      </c>
      <c r="AX72" s="40">
        <f>SUM(AX35:AX37)</f>
        <v>1</v>
      </c>
      <c r="AY72" s="1">
        <f>SUM(AY35:AY37)</f>
        <v>0</v>
      </c>
      <c r="AZ72" s="1">
        <f>SUM(AZ35:AZ37)</f>
        <v>0</v>
      </c>
    </row>
    <row r="73" spans="11:52" ht="12.75">
      <c r="K73" t="s">
        <v>512</v>
      </c>
      <c r="L73">
        <f>SQRT(SUM(L35:L37)/COUNT(L35:L37))</f>
        <v>0.9167296402611477</v>
      </c>
      <c r="R73" t="s">
        <v>512</v>
      </c>
      <c r="S73">
        <f>SQRT(SUM(S35:S37)/COUNT(S35:S37))</f>
        <v>1.0723234676068287</v>
      </c>
      <c r="AF73" t="s">
        <v>512</v>
      </c>
      <c r="AG73">
        <f>SQRT(SUM(AG35:AG37)/COUNT(AG35:AG37))</f>
        <v>1.052946833099057</v>
      </c>
      <c r="AM73" t="s">
        <v>512</v>
      </c>
      <c r="AN73">
        <f>SQRT(SUM(AN35:AN37)/COUNT(AN35:AN37))</f>
        <v>0.8755200368125983</v>
      </c>
      <c r="AT73" t="s">
        <v>513</v>
      </c>
      <c r="AU73" s="1">
        <f>SUM(AU40:AU42)</f>
        <v>1</v>
      </c>
      <c r="AV73" s="1">
        <f>SUM(AV40:AV42)</f>
        <v>1</v>
      </c>
      <c r="AW73" s="1">
        <f>SUM(AW40:AW42)</f>
        <v>1</v>
      </c>
      <c r="AX73" s="40">
        <f>SUM(AX40:AX42)</f>
        <v>0</v>
      </c>
      <c r="AY73" s="1">
        <f>SUM(AY40:AY42)</f>
        <v>0</v>
      </c>
      <c r="AZ73" s="1">
        <f>SUM(AZ40:AZ42)</f>
        <v>0</v>
      </c>
    </row>
    <row r="74" spans="11:52" ht="12.75">
      <c r="K74" t="s">
        <v>513</v>
      </c>
      <c r="L74">
        <f>SQRT(SUM(L40:L42)/COUNT(L40:L42))</f>
        <v>2.0140992171853567</v>
      </c>
      <c r="R74" t="s">
        <v>513</v>
      </c>
      <c r="S74">
        <f>SQRT(SUM(S40:S42)/COUNT(S40:S42))</f>
        <v>2.074476752927992</v>
      </c>
      <c r="AF74" t="s">
        <v>513</v>
      </c>
      <c r="AG74">
        <f>SQRT(SUM(AG40:AG42)/COUNT(AG40:AG42))</f>
        <v>1.6169323352158762</v>
      </c>
      <c r="AM74" t="s">
        <v>513</v>
      </c>
      <c r="AN74">
        <f>SQRT(SUM(AN40:AN42)/COUNT(AN40:AN42))</f>
        <v>1.4469829992555776</v>
      </c>
      <c r="AT74" t="s">
        <v>514</v>
      </c>
      <c r="AU74" s="1">
        <f>SUM(AU45:AU49)</f>
        <v>1</v>
      </c>
      <c r="AV74" s="1">
        <f>SUM(AV45:AV49)</f>
        <v>1</v>
      </c>
      <c r="AW74" s="1">
        <f>SUM(AW45:AW49)</f>
        <v>1</v>
      </c>
      <c r="AX74" s="40">
        <f>SUM(AX45:AX49)</f>
        <v>1</v>
      </c>
      <c r="AY74" s="1">
        <f>SUM(AY45:AY49)</f>
        <v>0</v>
      </c>
      <c r="AZ74" s="1">
        <f>SUM(AZ45:AZ49)</f>
        <v>0</v>
      </c>
    </row>
    <row r="75" spans="11:52" ht="12.75">
      <c r="K75" t="s">
        <v>514</v>
      </c>
      <c r="L75">
        <f>SQRT(SUM(L45:L49)/COUNT(L45:L49))</f>
        <v>1.3516985507131387</v>
      </c>
      <c r="R75" t="s">
        <v>514</v>
      </c>
      <c r="S75">
        <f>SQRT(SUM(S45:S49)/COUNT(S45:S49))</f>
        <v>1.4293266305884569</v>
      </c>
      <c r="AF75" t="s">
        <v>514</v>
      </c>
      <c r="AG75">
        <f>SQRT(SUM(AG45:AG49)/COUNT(AG45:AG49))</f>
        <v>1.1930951906700487</v>
      </c>
      <c r="AM75" t="s">
        <v>514</v>
      </c>
      <c r="AN75">
        <f>SQRT(SUM(AN45:AN49)/COUNT(AN45:AN49))</f>
        <v>1.354075233192269</v>
      </c>
      <c r="AT75" t="s">
        <v>515</v>
      </c>
      <c r="AU75" s="1">
        <f>SUM(AU52:AU56)</f>
        <v>0</v>
      </c>
      <c r="AV75" s="1">
        <f>SUM(AV52:AV56)</f>
        <v>0</v>
      </c>
      <c r="AW75" s="1">
        <f>SUM(AW52:AW56)</f>
        <v>0</v>
      </c>
      <c r="AX75" s="40">
        <f>SUM(AX52:AX56)</f>
        <v>0</v>
      </c>
      <c r="AY75" s="1">
        <f>SUM(AY52:AY56)</f>
        <v>0</v>
      </c>
      <c r="AZ75" s="1">
        <f>SUM(AZ52:AZ56)</f>
        <v>0</v>
      </c>
    </row>
    <row r="76" spans="11:40" ht="12.75">
      <c r="K76" t="s">
        <v>515</v>
      </c>
      <c r="L76">
        <f>SQRT(SUM(L52:L56)/COUNT(L52:L56))</f>
        <v>0.2179917383755632</v>
      </c>
      <c r="R76" t="s">
        <v>515</v>
      </c>
      <c r="S76">
        <f>SQRT(SUM(S52:S56)/COUNT(S52:S56))</f>
        <v>0.2368262258259667</v>
      </c>
      <c r="AF76" t="s">
        <v>515</v>
      </c>
      <c r="AG76">
        <f>SQRT(SUM(AG52:AG56)/COUNT(AG52:AG56))</f>
        <v>0.7356975166466174</v>
      </c>
      <c r="AM76" t="s">
        <v>515</v>
      </c>
      <c r="AN76">
        <f>SQRT(SUM(AN52:AN56)/COUNT(AN52:AN56))</f>
        <v>0.8433596818469864</v>
      </c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6" sqref="J3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H124"/>
  <sheetViews>
    <sheetView workbookViewId="0" topLeftCell="BK16">
      <selection activeCell="K35" sqref="K35"/>
    </sheetView>
  </sheetViews>
  <sheetFormatPr defaultColWidth="9.140625" defaultRowHeight="12.75"/>
  <cols>
    <col min="3" max="3" width="7.28125" style="0" bestFit="1" customWidth="1"/>
    <col min="4" max="5" width="9.7109375" style="0" customWidth="1"/>
    <col min="15" max="15" width="9.57421875" style="0" bestFit="1" customWidth="1"/>
    <col min="22" max="22" width="9.140625" style="25" customWidth="1"/>
    <col min="54" max="54" width="0" style="0" hidden="1" customWidth="1"/>
    <col min="60" max="60" width="0" style="0" hidden="1" customWidth="1"/>
    <col min="73" max="73" width="0" style="0" hidden="1" customWidth="1"/>
  </cols>
  <sheetData>
    <row r="1" spans="1:80" ht="25.5">
      <c r="A1" s="1" t="s">
        <v>1</v>
      </c>
      <c r="B1" s="1" t="s">
        <v>8</v>
      </c>
      <c r="C1" s="1" t="s">
        <v>436</v>
      </c>
      <c r="D1" s="1" t="s">
        <v>437</v>
      </c>
      <c r="E1" s="1" t="s">
        <v>437</v>
      </c>
      <c r="F1" s="1" t="s">
        <v>438</v>
      </c>
      <c r="G1" s="2" t="s">
        <v>439</v>
      </c>
      <c r="H1" s="1" t="s">
        <v>440</v>
      </c>
      <c r="I1" s="1" t="s">
        <v>441</v>
      </c>
      <c r="J1" s="1" t="s">
        <v>442</v>
      </c>
      <c r="K1" s="1" t="s">
        <v>443</v>
      </c>
      <c r="L1" s="1" t="s">
        <v>444</v>
      </c>
      <c r="M1" s="1" t="s">
        <v>440</v>
      </c>
      <c r="N1" s="1" t="s">
        <v>441</v>
      </c>
      <c r="O1" s="1" t="s">
        <v>435</v>
      </c>
      <c r="P1" s="1" t="s">
        <v>445</v>
      </c>
      <c r="Q1" s="1" t="s">
        <v>446</v>
      </c>
      <c r="R1" s="1" t="s">
        <v>446</v>
      </c>
      <c r="S1" s="1" t="s">
        <v>447</v>
      </c>
      <c r="T1" s="1" t="s">
        <v>448</v>
      </c>
      <c r="U1" s="1" t="s">
        <v>449</v>
      </c>
      <c r="V1" s="3" t="s">
        <v>450</v>
      </c>
      <c r="W1" s="1" t="s">
        <v>451</v>
      </c>
      <c r="X1" s="1" t="s">
        <v>451</v>
      </c>
      <c r="Y1" s="1" t="s">
        <v>452</v>
      </c>
      <c r="Z1" s="2" t="s">
        <v>439</v>
      </c>
      <c r="AA1" s="1" t="s">
        <v>440</v>
      </c>
      <c r="AB1" s="1" t="s">
        <v>441</v>
      </c>
      <c r="AC1" s="1" t="s">
        <v>442</v>
      </c>
      <c r="AD1" s="1" t="s">
        <v>443</v>
      </c>
      <c r="AE1" s="1" t="s">
        <v>444</v>
      </c>
      <c r="AF1" s="1" t="s">
        <v>440</v>
      </c>
      <c r="AG1" s="1" t="s">
        <v>441</v>
      </c>
      <c r="AH1" s="1" t="s">
        <v>435</v>
      </c>
      <c r="AI1" s="1" t="s">
        <v>445</v>
      </c>
      <c r="AJ1" s="1" t="s">
        <v>446</v>
      </c>
      <c r="AK1" s="1" t="s">
        <v>446</v>
      </c>
      <c r="AL1" s="1" t="s">
        <v>447</v>
      </c>
      <c r="AM1" s="1" t="s">
        <v>448</v>
      </c>
      <c r="AN1" s="1" t="s">
        <v>449</v>
      </c>
      <c r="AO1" s="3" t="s">
        <v>450</v>
      </c>
      <c r="AP1" s="1" t="s">
        <v>453</v>
      </c>
      <c r="AQ1" s="1" t="s">
        <v>453</v>
      </c>
      <c r="AR1" s="2" t="s">
        <v>439</v>
      </c>
      <c r="AS1" s="1" t="s">
        <v>440</v>
      </c>
      <c r="AT1" s="1" t="s">
        <v>441</v>
      </c>
      <c r="AU1" s="1" t="s">
        <v>442</v>
      </c>
      <c r="AV1" s="1" t="s">
        <v>443</v>
      </c>
      <c r="AW1" s="1" t="s">
        <v>444</v>
      </c>
      <c r="AX1" s="1" t="s">
        <v>440</v>
      </c>
      <c r="AY1" s="1" t="s">
        <v>441</v>
      </c>
      <c r="AZ1" s="1" t="s">
        <v>435</v>
      </c>
      <c r="BA1" s="1" t="s">
        <v>445</v>
      </c>
      <c r="BB1" s="1" t="s">
        <v>446</v>
      </c>
      <c r="BC1" s="1" t="s">
        <v>446</v>
      </c>
      <c r="BD1" s="1" t="s">
        <v>447</v>
      </c>
      <c r="BE1" s="1" t="s">
        <v>448</v>
      </c>
      <c r="BF1" s="1" t="s">
        <v>449</v>
      </c>
      <c r="BG1" s="3" t="s">
        <v>450</v>
      </c>
      <c r="BH1" s="1" t="s">
        <v>446</v>
      </c>
      <c r="BI1" s="4" t="s">
        <v>454</v>
      </c>
      <c r="BJ1" s="4" t="s">
        <v>454</v>
      </c>
      <c r="BK1" s="2" t="s">
        <v>439</v>
      </c>
      <c r="BL1" s="1" t="s">
        <v>440</v>
      </c>
      <c r="BM1" s="1" t="s">
        <v>441</v>
      </c>
      <c r="BN1" s="1" t="s">
        <v>442</v>
      </c>
      <c r="BO1" s="1" t="s">
        <v>443</v>
      </c>
      <c r="BP1" s="1" t="s">
        <v>444</v>
      </c>
      <c r="BQ1" s="1" t="s">
        <v>440</v>
      </c>
      <c r="BR1" s="1" t="s">
        <v>441</v>
      </c>
      <c r="BS1" s="1" t="s">
        <v>435</v>
      </c>
      <c r="BT1" s="1" t="s">
        <v>445</v>
      </c>
      <c r="BU1" s="1" t="s">
        <v>446</v>
      </c>
      <c r="BV1" s="1" t="s">
        <v>446</v>
      </c>
      <c r="BW1" s="1" t="s">
        <v>447</v>
      </c>
      <c r="BX1" s="1" t="s">
        <v>448</v>
      </c>
      <c r="BY1" s="1" t="s">
        <v>449</v>
      </c>
      <c r="BZ1" s="3" t="s">
        <v>450</v>
      </c>
      <c r="CA1" s="1"/>
      <c r="CB1" s="5" t="s">
        <v>455</v>
      </c>
    </row>
    <row r="2" spans="1:86" ht="38.25">
      <c r="A2" s="1"/>
      <c r="B2" s="1"/>
      <c r="C2" s="1"/>
      <c r="D2" s="1" t="s">
        <v>456</v>
      </c>
      <c r="E2" s="1"/>
      <c r="F2" s="1"/>
      <c r="G2" s="1"/>
      <c r="H2" s="1" t="s">
        <v>457</v>
      </c>
      <c r="I2" s="1" t="s">
        <v>458</v>
      </c>
      <c r="J2" s="6">
        <v>0.2</v>
      </c>
      <c r="K2" s="7">
        <v>9</v>
      </c>
      <c r="L2" s="1"/>
      <c r="M2" s="1" t="s">
        <v>459</v>
      </c>
      <c r="N2" s="1" t="s">
        <v>458</v>
      </c>
      <c r="O2" s="8">
        <v>30</v>
      </c>
      <c r="P2" s="6">
        <f>O112</f>
        <v>0</v>
      </c>
      <c r="Q2" s="1" t="s">
        <v>435</v>
      </c>
      <c r="R2" s="1" t="s">
        <v>435</v>
      </c>
      <c r="S2" s="1" t="s">
        <v>435</v>
      </c>
      <c r="T2" s="1" t="s">
        <v>435</v>
      </c>
      <c r="U2" s="7">
        <v>0.5</v>
      </c>
      <c r="V2" s="9">
        <v>0.5</v>
      </c>
      <c r="W2" s="1" t="s">
        <v>456</v>
      </c>
      <c r="X2" s="1"/>
      <c r="Y2" s="1"/>
      <c r="Z2" s="1"/>
      <c r="AA2" s="1" t="s">
        <v>457</v>
      </c>
      <c r="AB2" s="1" t="s">
        <v>458</v>
      </c>
      <c r="AC2" s="6">
        <v>0.2</v>
      </c>
      <c r="AD2" s="7">
        <v>12</v>
      </c>
      <c r="AE2" s="1"/>
      <c r="AF2" s="1" t="s">
        <v>459</v>
      </c>
      <c r="AG2" s="1" t="s">
        <v>458</v>
      </c>
      <c r="AH2" s="8">
        <v>30</v>
      </c>
      <c r="AI2" s="6">
        <f>AH112</f>
        <v>0</v>
      </c>
      <c r="AJ2" s="1" t="s">
        <v>435</v>
      </c>
      <c r="AK2" s="1" t="s">
        <v>435</v>
      </c>
      <c r="AL2" s="1" t="s">
        <v>435</v>
      </c>
      <c r="AM2" s="1" t="s">
        <v>435</v>
      </c>
      <c r="AN2" s="7">
        <v>0.5</v>
      </c>
      <c r="AO2" s="9">
        <v>0.5</v>
      </c>
      <c r="AP2" s="1" t="s">
        <v>456</v>
      </c>
      <c r="AQ2" s="1"/>
      <c r="AR2" s="1"/>
      <c r="AS2" s="1" t="s">
        <v>457</v>
      </c>
      <c r="AT2" s="1" t="s">
        <v>458</v>
      </c>
      <c r="AU2" s="6">
        <v>0.2</v>
      </c>
      <c r="AV2" s="7">
        <v>9</v>
      </c>
      <c r="AW2" s="1"/>
      <c r="AX2" s="1" t="s">
        <v>459</v>
      </c>
      <c r="AY2" s="1" t="s">
        <v>458</v>
      </c>
      <c r="AZ2" s="8">
        <v>30</v>
      </c>
      <c r="BA2" s="6">
        <f>AZ112</f>
        <v>0</v>
      </c>
      <c r="BB2" s="1" t="s">
        <v>435</v>
      </c>
      <c r="BC2" s="1" t="s">
        <v>435</v>
      </c>
      <c r="BD2" s="1" t="s">
        <v>435</v>
      </c>
      <c r="BE2" s="1" t="s">
        <v>435</v>
      </c>
      <c r="BF2" s="7">
        <v>0.5</v>
      </c>
      <c r="BG2" s="9">
        <v>0.5</v>
      </c>
      <c r="BH2" s="1" t="s">
        <v>435</v>
      </c>
      <c r="BI2" s="1" t="s">
        <v>456</v>
      </c>
      <c r="BJ2" s="1"/>
      <c r="BK2" s="1"/>
      <c r="BL2" s="1" t="s">
        <v>457</v>
      </c>
      <c r="BM2" s="1" t="s">
        <v>458</v>
      </c>
      <c r="BN2" s="6">
        <v>0.2</v>
      </c>
      <c r="BO2" s="7">
        <v>9</v>
      </c>
      <c r="BP2" s="1"/>
      <c r="BQ2" s="1" t="s">
        <v>459</v>
      </c>
      <c r="BR2" s="1" t="s">
        <v>458</v>
      </c>
      <c r="BS2" s="8">
        <v>30</v>
      </c>
      <c r="BT2" s="6">
        <f>BS112</f>
        <v>0</v>
      </c>
      <c r="BU2" s="1" t="s">
        <v>435</v>
      </c>
      <c r="BV2" s="1" t="s">
        <v>435</v>
      </c>
      <c r="BW2" s="1" t="s">
        <v>435</v>
      </c>
      <c r="BX2" s="1" t="s">
        <v>435</v>
      </c>
      <c r="BY2" s="7">
        <v>0.5</v>
      </c>
      <c r="BZ2" s="9">
        <v>0.5</v>
      </c>
      <c r="CA2" s="6"/>
      <c r="CB2" s="10" t="s">
        <v>460</v>
      </c>
      <c r="CC2" s="1" t="s">
        <v>461</v>
      </c>
      <c r="CD2" s="1" t="s">
        <v>435</v>
      </c>
      <c r="CE2" s="1" t="s">
        <v>435</v>
      </c>
      <c r="CF2" s="1" t="s">
        <v>435</v>
      </c>
      <c r="CG2" s="1" t="s">
        <v>449</v>
      </c>
      <c r="CH2" s="1" t="s">
        <v>450</v>
      </c>
    </row>
    <row r="3" spans="1:86" ht="12.75">
      <c r="A3" s="1"/>
      <c r="B3" s="1"/>
      <c r="C3" s="1"/>
      <c r="D3" s="11">
        <v>1.96</v>
      </c>
      <c r="E3" s="1"/>
      <c r="F3" s="1"/>
      <c r="G3" s="1"/>
      <c r="H3" s="1"/>
      <c r="I3" s="7">
        <v>5.7</v>
      </c>
      <c r="J3" s="1"/>
      <c r="K3" s="1"/>
      <c r="L3" s="1"/>
      <c r="M3" s="1"/>
      <c r="N3" s="7">
        <v>5.7</v>
      </c>
      <c r="O3" s="1"/>
      <c r="P3" s="8">
        <v>0</v>
      </c>
      <c r="Q3" s="7">
        <f>R3</f>
        <v>1.96</v>
      </c>
      <c r="R3" s="7">
        <v>1.96</v>
      </c>
      <c r="S3" s="7">
        <v>1.65</v>
      </c>
      <c r="T3" s="7">
        <v>1.28</v>
      </c>
      <c r="U3" s="7">
        <v>0.5</v>
      </c>
      <c r="V3" s="9">
        <v>10</v>
      </c>
      <c r="W3" s="11">
        <v>1.96</v>
      </c>
      <c r="X3" s="1"/>
      <c r="Y3" s="1"/>
      <c r="Z3" s="1"/>
      <c r="AA3" s="1"/>
      <c r="AB3" s="7">
        <v>27</v>
      </c>
      <c r="AC3" s="1"/>
      <c r="AD3" s="1"/>
      <c r="AE3" s="1"/>
      <c r="AF3" s="1"/>
      <c r="AG3" s="7">
        <v>27</v>
      </c>
      <c r="AH3" s="1"/>
      <c r="AI3" s="8">
        <v>0</v>
      </c>
      <c r="AJ3" s="7">
        <f>AK3</f>
        <v>1.96</v>
      </c>
      <c r="AK3" s="7">
        <v>1.96</v>
      </c>
      <c r="AL3" s="7">
        <v>1.65</v>
      </c>
      <c r="AM3" s="7">
        <v>1.28</v>
      </c>
      <c r="AN3" s="7">
        <v>0.5</v>
      </c>
      <c r="AO3" s="9">
        <v>10</v>
      </c>
      <c r="AP3" s="11">
        <v>1.96</v>
      </c>
      <c r="AQ3" s="1"/>
      <c r="AR3" s="1"/>
      <c r="AS3" s="1"/>
      <c r="AT3" s="7">
        <f>LN(13+1)</f>
        <v>2.6390573296152584</v>
      </c>
      <c r="AU3" s="1"/>
      <c r="AV3" s="1"/>
      <c r="AW3" s="1"/>
      <c r="AX3" s="1"/>
      <c r="AY3" s="7">
        <f>LN(13+1)</f>
        <v>2.6390573296152584</v>
      </c>
      <c r="AZ3" s="1"/>
      <c r="BA3" s="8">
        <v>0</v>
      </c>
      <c r="BB3" s="7">
        <f>BC3</f>
        <v>1.96</v>
      </c>
      <c r="BC3" s="7">
        <v>1.96</v>
      </c>
      <c r="BD3" s="7">
        <v>1.65</v>
      </c>
      <c r="BE3" s="7">
        <v>1.28</v>
      </c>
      <c r="BF3" s="7">
        <v>0.5</v>
      </c>
      <c r="BG3" s="9">
        <v>10</v>
      </c>
      <c r="BH3" s="7">
        <f>BI3</f>
        <v>1.96</v>
      </c>
      <c r="BI3" s="11">
        <v>1.96</v>
      </c>
      <c r="BJ3" s="1"/>
      <c r="BK3" s="1"/>
      <c r="BL3" s="1"/>
      <c r="BM3" s="12">
        <v>9</v>
      </c>
      <c r="BN3" s="1"/>
      <c r="BO3" s="1"/>
      <c r="BP3" s="1"/>
      <c r="BQ3" s="1"/>
      <c r="BR3" s="12">
        <v>9</v>
      </c>
      <c r="BS3" s="1"/>
      <c r="BT3" s="8">
        <v>0</v>
      </c>
      <c r="BU3" s="7">
        <f>BV3</f>
        <v>1.96</v>
      </c>
      <c r="BV3" s="7">
        <v>1.96</v>
      </c>
      <c r="BW3" s="7">
        <v>1.65</v>
      </c>
      <c r="BX3" s="7">
        <v>1.28</v>
      </c>
      <c r="BY3" s="7">
        <v>0.5</v>
      </c>
      <c r="BZ3" s="9">
        <v>10</v>
      </c>
      <c r="CA3" s="6"/>
      <c r="CB3" s="1"/>
      <c r="CC3" s="1" t="s">
        <v>446</v>
      </c>
      <c r="CD3" s="1" t="s">
        <v>446</v>
      </c>
      <c r="CE3" s="1" t="s">
        <v>447</v>
      </c>
      <c r="CF3" s="1" t="s">
        <v>448</v>
      </c>
      <c r="CG3" s="1" t="s">
        <v>449</v>
      </c>
      <c r="CH3" s="1" t="s">
        <v>450</v>
      </c>
    </row>
    <row r="4" spans="1:79" ht="12.75">
      <c r="A4" s="1"/>
      <c r="B4" s="1"/>
      <c r="C4" s="1"/>
      <c r="D4" s="11">
        <v>1.96</v>
      </c>
      <c r="E4" s="1"/>
      <c r="F4" s="1"/>
      <c r="G4" s="1"/>
      <c r="H4" s="1"/>
      <c r="I4" s="7">
        <v>1.5</v>
      </c>
      <c r="J4" s="1">
        <f>AVERAGE(E5:E7)</f>
        <v>0.8706666666666668</v>
      </c>
      <c r="K4" s="1"/>
      <c r="L4" s="1">
        <f aca="true" t="shared" si="0" ref="L4:L17">-1*J4</f>
        <v>-0.8706666666666668</v>
      </c>
      <c r="M4" s="1"/>
      <c r="N4" s="7">
        <v>1.5</v>
      </c>
      <c r="O4" s="1"/>
      <c r="P4" s="1"/>
      <c r="Q4" s="1"/>
      <c r="R4" s="1"/>
      <c r="S4" s="1"/>
      <c r="T4" s="1"/>
      <c r="U4" s="1"/>
      <c r="V4" s="3"/>
      <c r="W4" s="11">
        <v>1.96</v>
      </c>
      <c r="X4" s="1"/>
      <c r="Y4" s="1"/>
      <c r="Z4" s="1"/>
      <c r="AA4" s="1"/>
      <c r="AB4" s="7">
        <v>5.7</v>
      </c>
      <c r="AC4" s="1">
        <f>AVERAGE(X5:X7)</f>
        <v>-1.314285714285714</v>
      </c>
      <c r="AD4" s="1"/>
      <c r="AE4" s="1">
        <f aca="true" t="shared" si="1" ref="AE4:AE17">-1*AC4</f>
        <v>1.314285714285714</v>
      </c>
      <c r="AF4" s="1"/>
      <c r="AG4" s="7">
        <v>5.7</v>
      </c>
      <c r="AH4" s="1"/>
      <c r="AI4" s="1"/>
      <c r="AJ4" s="1"/>
      <c r="AK4" s="1"/>
      <c r="AL4" s="1"/>
      <c r="AM4" s="1"/>
      <c r="AN4" s="1"/>
      <c r="AO4" s="3"/>
      <c r="AP4" s="11">
        <v>1.96</v>
      </c>
      <c r="AQ4" s="1"/>
      <c r="AR4" s="1"/>
      <c r="AS4" s="1"/>
      <c r="AT4" s="7">
        <v>0.3274</v>
      </c>
      <c r="AU4" s="1">
        <f>AVERAGE(AQ5:AQ7)</f>
        <v>-0.9213840749408003</v>
      </c>
      <c r="AV4" s="1"/>
      <c r="AW4" s="1">
        <f aca="true" t="shared" si="2" ref="AW4:AW17">-1*AU4</f>
        <v>0.9213840749408003</v>
      </c>
      <c r="AX4" s="1"/>
      <c r="AY4" s="7">
        <v>0.3274</v>
      </c>
      <c r="AZ4" s="1"/>
      <c r="BA4" s="1"/>
      <c r="BB4" s="1"/>
      <c r="BC4" s="1"/>
      <c r="BD4" s="1"/>
      <c r="BE4" s="1"/>
      <c r="BF4" s="1"/>
      <c r="BG4" s="3"/>
      <c r="BH4" s="1"/>
      <c r="BI4" s="11">
        <v>1.96</v>
      </c>
      <c r="BJ4" s="1"/>
      <c r="BK4" s="1"/>
      <c r="BL4" s="1"/>
      <c r="BM4" s="7">
        <v>0.15</v>
      </c>
      <c r="BN4" s="1">
        <f>AVERAGE(BJ5:BJ7)</f>
        <v>-0.3666666666666618</v>
      </c>
      <c r="BO4" s="1"/>
      <c r="BP4" s="1">
        <f aca="true" t="shared" si="3" ref="BP4:BP17">-1*BN4</f>
        <v>0.3666666666666618</v>
      </c>
      <c r="BQ4" s="1"/>
      <c r="BR4" s="7">
        <v>0.15</v>
      </c>
      <c r="BS4" s="1"/>
      <c r="BT4" s="1"/>
      <c r="BU4" s="1"/>
      <c r="BV4" s="1"/>
      <c r="BW4" s="1"/>
      <c r="BX4" s="1"/>
      <c r="BY4" s="1"/>
      <c r="BZ4" s="3"/>
      <c r="CA4" s="1"/>
    </row>
    <row r="5" spans="1:86" ht="12.75">
      <c r="A5" s="1" t="s">
        <v>462</v>
      </c>
      <c r="B5" s="13">
        <v>20040903</v>
      </c>
      <c r="C5" s="14">
        <v>50224</v>
      </c>
      <c r="D5" s="1">
        <f aca="true" t="shared" si="4" ref="D5:D16">IF(Q5=1,IF(ABS(E6-E5)&gt;D$3,IF(E5&gt;J4,IF(E5&gt;E6,J4+D$4,E5),IF(E5&lt;E6,J4-D$4,E5)),E5),E5)</f>
        <v>-0.142857142857143</v>
      </c>
      <c r="E5" s="1">
        <v>-0.142857142857143</v>
      </c>
      <c r="F5" s="1">
        <v>-0.142857142857143</v>
      </c>
      <c r="G5" s="1">
        <f aca="true" t="shared" si="5" ref="G5:G17">IF(ABS(F5)&gt;=1.8,1,0)</f>
        <v>0</v>
      </c>
      <c r="H5" s="15">
        <f aca="true" t="shared" si="6" ref="H5:H10">E5</f>
        <v>-0.142857142857143</v>
      </c>
      <c r="I5" s="7">
        <f aca="true" t="shared" si="7" ref="I5:I10">I$3</f>
        <v>5.7</v>
      </c>
      <c r="J5" s="1">
        <f aca="true" t="shared" si="8" ref="J5:J17">J$2*D5+(1-J$2)*J4</f>
        <v>0.6679619047619049</v>
      </c>
      <c r="K5" s="1">
        <f aca="true" t="shared" si="9" ref="K5:K17">IF(ABS(J5)&gt;=K$2*SQRT(J$2/(2-J$2)),(1),0)</f>
        <v>0</v>
      </c>
      <c r="L5" s="1">
        <f t="shared" si="0"/>
        <v>-0.6679619047619049</v>
      </c>
      <c r="M5" s="1">
        <f aca="true" t="shared" si="10" ref="M5:M17">D5+L4</f>
        <v>-1.0135238095238097</v>
      </c>
      <c r="N5" s="1">
        <f aca="true" t="shared" si="11" ref="N5:N17">IF(L5=0,N$3,N$3+J5*N$4)</f>
        <v>6.701942857142857</v>
      </c>
      <c r="O5" s="1">
        <f aca="true" t="shared" si="12" ref="O5:O17">E5-J4</f>
        <v>-1.0135238095238097</v>
      </c>
      <c r="P5" s="1">
        <f aca="true" t="shared" si="13" ref="P5:P17">IF(P$3=0,SQRT(1+(J$2/(2-J$2))),P$2)</f>
        <v>1.0540925533894598</v>
      </c>
      <c r="Q5" s="1">
        <f aca="true" t="shared" si="14" ref="Q5:Q17">IF(ABS(O5)&gt;(P5*Q$3),1,0)</f>
        <v>0</v>
      </c>
      <c r="R5" s="1">
        <f aca="true" t="shared" si="15" ref="R5:R17">IF(ABS(O5)&gt;(P5*R$3),1,0)</f>
        <v>0</v>
      </c>
      <c r="S5" s="1">
        <f aca="true" t="shared" si="16" ref="S5:S17">IF(ABS(O5)&gt;(P5*S$3),1,0)</f>
        <v>0</v>
      </c>
      <c r="T5" s="1">
        <f aca="true" t="shared" si="17" ref="T5:T17">IF(ABS(O5)&gt;(P5*T$3),1,0)</f>
        <v>0</v>
      </c>
      <c r="U5" s="1">
        <f aca="true" t="shared" si="18" ref="U5:U17">IF(R4+S4=0,IF(ABS(O5)&lt;=U$2,IF(ABS(J5)&lt;=U$3,1,0),0),0)</f>
        <v>0</v>
      </c>
      <c r="V5" s="3">
        <f aca="true" t="shared" si="19" ref="V5:V17">IF(R4+S4=0,IF(ABS(O5)&lt;=V$2,IF(ABS(J5)&lt;=V$3,1,0),0),0)</f>
        <v>0</v>
      </c>
      <c r="W5" s="15">
        <f aca="true" t="shared" si="20" ref="W5:W16">IF(AJ5=1,IF(ABS(X6-X5)&gt;W$3,IF(X5&gt;AC4,IF(X5&gt;X6,AC4+W$4,X5),IF(X5&lt;X6,AC4-W$4,X5)),X5),X5)</f>
        <v>0.6457142857142859</v>
      </c>
      <c r="X5" s="1">
        <v>0.7857142857142857</v>
      </c>
      <c r="Y5" s="1">
        <v>0.7857142857142857</v>
      </c>
      <c r="Z5" s="1">
        <f aca="true" t="shared" si="21" ref="Z5:Z17">IF(ABS(Y5)&gt;=1.8,1,0)</f>
        <v>0</v>
      </c>
      <c r="AA5" s="15">
        <f aca="true" t="shared" si="22" ref="AA5:AA10">X5</f>
        <v>0.7857142857142857</v>
      </c>
      <c r="AB5" s="7">
        <f aca="true" t="shared" si="23" ref="AB5:AB10">AB$3</f>
        <v>27</v>
      </c>
      <c r="AC5" s="1">
        <f aca="true" t="shared" si="24" ref="AC5:AC17">AC$2*W5+(1-AC$2)*AC4</f>
        <v>-0.9222857142857142</v>
      </c>
      <c r="AD5" s="1">
        <f aca="true" t="shared" si="25" ref="AD5:AD17">IF(ABS(AC5)&gt;=AD$2*SQRT(AC$2/(2-AC$2)),(1),0)</f>
        <v>0</v>
      </c>
      <c r="AE5" s="1">
        <f t="shared" si="1"/>
        <v>0.9222857142857142</v>
      </c>
      <c r="AF5" s="1">
        <f aca="true" t="shared" si="26" ref="AF5:AF17">W5+AE4</f>
        <v>1.96</v>
      </c>
      <c r="AG5" s="1">
        <f aca="true" t="shared" si="27" ref="AG5:AG17">IF(AE5=0,AG$3,AG$3+AC5*AG$4)</f>
        <v>21.74297142857143</v>
      </c>
      <c r="AH5" s="1">
        <f aca="true" t="shared" si="28" ref="AH5:AH17">X5-AC4</f>
        <v>2.0999999999999996</v>
      </c>
      <c r="AI5" s="1">
        <f aca="true" t="shared" si="29" ref="AI5:AI17">IF(AI$3=0,SQRT(1+(AC$2/(2-AC$2))),AI$2)</f>
        <v>1.0540925533894598</v>
      </c>
      <c r="AJ5" s="1">
        <f aca="true" t="shared" si="30" ref="AJ5:AJ17">IF(ABS(AH5)&gt;(AI5*AJ$3),1,0)</f>
        <v>1</v>
      </c>
      <c r="AK5" s="1">
        <f aca="true" t="shared" si="31" ref="AK5:AK17">IF(ABS(AH5)&gt;(AI5*AK$3),1,0)</f>
        <v>1</v>
      </c>
      <c r="AL5" s="1">
        <f aca="true" t="shared" si="32" ref="AL5:AL17">IF(ABS(AH5)&gt;(AI5*AL$3),1,0)</f>
        <v>1</v>
      </c>
      <c r="AM5" s="1">
        <f aca="true" t="shared" si="33" ref="AM5:AM17">IF(ABS(AH5)&gt;(AI5*AM$3),1,0)</f>
        <v>1</v>
      </c>
      <c r="AN5" s="1">
        <f aca="true" t="shared" si="34" ref="AN5:AN17">IF(AK4+AL4=0,IF(ABS(AH5)&lt;=AN$2,IF(ABS(AC5)&lt;=AN$3,1,0),0),0)</f>
        <v>0</v>
      </c>
      <c r="AO5" s="3">
        <f aca="true" t="shared" si="35" ref="AO5:AO17">IF(AK4+AL4=0,IF(ABS(AH5)&lt;=AO$2,IF(ABS(AC5)&lt;=AO$3,1,0),0),0)</f>
        <v>0</v>
      </c>
      <c r="AP5" s="1">
        <f aca="true" t="shared" si="36" ref="AP5:AP16">IF(BB5=1,IF(ABS(AQ6-AQ5)&gt;AP$3,IF(AQ5&gt;AU4,IF(AQ5&gt;AQ6,AU4+AP$4,AQ5),IF(AQ5&lt;AQ6,AU4-AP$4,AQ5)),AQ5),AQ5)</f>
        <v>-0.3686603841504814</v>
      </c>
      <c r="AQ5" s="16">
        <v>-0.3686603841504814</v>
      </c>
      <c r="AR5" s="1">
        <f aca="true" t="shared" si="37" ref="AR5:AR17">IF(ABS(AQ5)&gt;=1.8,1,0)</f>
        <v>0</v>
      </c>
      <c r="AS5" s="16">
        <v>-0.3686603841504814</v>
      </c>
      <c r="AT5" s="7">
        <v>13</v>
      </c>
      <c r="AU5" s="1">
        <f aca="true" t="shared" si="38" ref="AU5:AU17">AU$2*AP5+(1-AU$2)*AU4</f>
        <v>-0.8108393367827366</v>
      </c>
      <c r="AV5" s="1">
        <f aca="true" t="shared" si="39" ref="AV5:AV17">IF(ABS(AU5)&gt;=AV$2*SQRT(AU$2/(2-AU$2)),(1),0)</f>
        <v>0</v>
      </c>
      <c r="AW5" s="1">
        <f t="shared" si="2"/>
        <v>0.8108393367827366</v>
      </c>
      <c r="AX5" s="1">
        <f aca="true" t="shared" si="40" ref="AX5:AX17">AP5+AW4</f>
        <v>0.5527236907903189</v>
      </c>
      <c r="AY5" s="1">
        <f aca="true" t="shared" si="41" ref="AY5:AY17">IF(AW5=0,EXP(AY$3)-1,EXP(AY$3+AU5*AY$4)-1)</f>
        <v>9.735849165877342</v>
      </c>
      <c r="AZ5" s="1">
        <f aca="true" t="shared" si="42" ref="AZ5:AZ17">AQ5-AU4</f>
        <v>0.5527236907903189</v>
      </c>
      <c r="BA5" s="1">
        <f aca="true" t="shared" si="43" ref="BA5:BA17">IF(BA$3=0,SQRT(1+(AU$2/(2-AU$2))),BA$2)</f>
        <v>1.0540925533894598</v>
      </c>
      <c r="BB5" s="1">
        <f aca="true" t="shared" si="44" ref="BB5:BB17">IF(ABS(AZ5)&gt;(BA5*BB$3),1,0)</f>
        <v>0</v>
      </c>
      <c r="BC5" s="1">
        <f aca="true" t="shared" si="45" ref="BC5:BC17">IF(ABS(AZ5)&gt;(BA5*BC$3),1,0)</f>
        <v>0</v>
      </c>
      <c r="BD5" s="1">
        <f aca="true" t="shared" si="46" ref="BD5:BD17">IF(ABS(AZ5)&gt;(BA5*BD$3),1,0)</f>
        <v>0</v>
      </c>
      <c r="BE5" s="1">
        <f aca="true" t="shared" si="47" ref="BE5:BE17">IF(ABS(AZ5)&gt;(BA5*BE$3),1,0)</f>
        <v>0</v>
      </c>
      <c r="BF5" s="1">
        <f aca="true" t="shared" si="48" ref="BF5:BF17">IF(BC4+BD4=0,IF(ABS(AZ5)&lt;=BF$2,IF(ABS(AU5)&lt;=BF$3,1,0),0),0)</f>
        <v>0</v>
      </c>
      <c r="BG5" s="3">
        <f aca="true" t="shared" si="49" ref="BG5:BG17">IF(BC4+BD4=0,IF(ABS(AZ5)&lt;=BG$2,IF(ABS(AU5)&lt;=BG$3,1,0),0),0)</f>
        <v>0</v>
      </c>
      <c r="BH5" s="1">
        <f aca="true" t="shared" si="50" ref="BH5:BH17">IF(ABS(BF5)&gt;(BG5*BH$3),1,0)</f>
        <v>0</v>
      </c>
      <c r="BI5" s="1">
        <f aca="true" t="shared" si="51" ref="BI5:BI16">IF(BU5=1,IF(ABS(BJ6-BJ5)&gt;BI$3,IF(BJ5&gt;BN4,IF(BJ5&gt;BJ6,BN4+BI$4,BJ5),IF(BJ5&lt;BJ6,BN4-BI$4,BJ5)),BJ5),BJ5)</f>
        <v>-0.19999999999999574</v>
      </c>
      <c r="BJ5" s="17">
        <v>-0.19999999999999574</v>
      </c>
      <c r="BK5" s="1">
        <f aca="true" t="shared" si="52" ref="BK5:BK17">IF(ABS(BJ5)&gt;=1.8,1,0)</f>
        <v>0</v>
      </c>
      <c r="BL5" s="16">
        <v>-0.3686603841504814</v>
      </c>
      <c r="BM5" s="12">
        <v>9</v>
      </c>
      <c r="BN5" s="1">
        <f aca="true" t="shared" si="53" ref="BN5:BN17">BN$2*BI5+(1-BN$2)*BN4</f>
        <v>-0.3333333333333286</v>
      </c>
      <c r="BO5" s="1">
        <f aca="true" t="shared" si="54" ref="BO5:BO17">IF(ABS(BN5)&gt;=BO$2*SQRT(BN$2/(2-BN$2)),(1),0)</f>
        <v>0</v>
      </c>
      <c r="BP5" s="1">
        <f t="shared" si="3"/>
        <v>0.3333333333333286</v>
      </c>
      <c r="BQ5" s="1">
        <f aca="true" t="shared" si="55" ref="BQ5:BQ17">BI5+BP4</f>
        <v>0.16666666666666607</v>
      </c>
      <c r="BR5" s="18">
        <f aca="true" t="shared" si="56" ref="BR5:BR17">IF(BP5=0,BR$3,BR$3+BN5*BR$4)</f>
        <v>8.950000000000001</v>
      </c>
      <c r="BS5" s="1">
        <f aca="true" t="shared" si="57" ref="BS5:BS17">BJ5-BN4</f>
        <v>0.16666666666666607</v>
      </c>
      <c r="BT5" s="1">
        <f aca="true" t="shared" si="58" ref="BT5:BT17">IF(BT$3=0,SQRT(1+(BN$2/(2-BN$2))),BT$2)</f>
        <v>1.0540925533894598</v>
      </c>
      <c r="BU5" s="1">
        <f aca="true" t="shared" si="59" ref="BU5:BU17">IF(ABS(BS5)&gt;(BT5*BU$3),1,0)</f>
        <v>0</v>
      </c>
      <c r="BV5" s="1">
        <f aca="true" t="shared" si="60" ref="BV5:BV17">IF(ABS(BS5)&gt;(BT5*BV$3),1,0)</f>
        <v>0</v>
      </c>
      <c r="BW5" s="1">
        <f aca="true" t="shared" si="61" ref="BW5:BW17">IF(ABS(BS5)&gt;(BT5*BW$3),1,0)</f>
        <v>0</v>
      </c>
      <c r="BX5" s="1">
        <f aca="true" t="shared" si="62" ref="BX5:BX17">IF(ABS(BS5)&gt;(BT5*BX$3),1,0)</f>
        <v>0</v>
      </c>
      <c r="BY5" s="1">
        <f aca="true" t="shared" si="63" ref="BY5:BY17">IF(BV4+BW4=0,IF(ABS(BS5)&lt;=BY$2,IF(ABS(BN5)&lt;=BY$3,1,0),0),0)</f>
        <v>1</v>
      </c>
      <c r="BZ5" s="3">
        <f aca="true" t="shared" si="64" ref="BZ5:BZ17">IF(BV4+BW4=0,IF(ABS(BS5)&lt;=BZ$2,IF(ABS(BN5)&lt;=BZ$3,1,0),0),0)</f>
        <v>1</v>
      </c>
      <c r="CA5" s="1"/>
      <c r="CB5">
        <f aca="true" t="shared" si="65" ref="CB5:CB17">IF(SUM(G5,AR5,BK5)&gt;0,1,0)</f>
        <v>0</v>
      </c>
      <c r="CC5">
        <f aca="true" t="shared" si="66" ref="CC5:CC17">IF(SUM(K5,AV5,BO5)&gt;0,1,0)</f>
        <v>0</v>
      </c>
      <c r="CD5">
        <f aca="true" t="shared" si="67" ref="CD5:CD17">IF(SUM(R5,AK5,BC5,BV5)&gt;0,1,0)</f>
        <v>1</v>
      </c>
      <c r="CE5">
        <f aca="true" t="shared" si="68" ref="CE5:CE17">IF(SUM(S5,AL5,BD5,BW5)&gt;0,1,0)</f>
        <v>1</v>
      </c>
      <c r="CF5">
        <f aca="true" t="shared" si="69" ref="CF5:CF17">IF(SUM(T5,AM5,BE5,BX5)&gt;0,1,0)</f>
        <v>1</v>
      </c>
      <c r="CG5">
        <f aca="true" t="shared" si="70" ref="CG5:CG17">IF(SUM(U5,AN5,BF5,BY5)=4,1,0)</f>
        <v>0</v>
      </c>
      <c r="CH5">
        <f aca="true" t="shared" si="71" ref="CH5:CH17">IF(SUM(V5,AO5,BG5,BZ5)=4,1,0)</f>
        <v>0</v>
      </c>
    </row>
    <row r="6" spans="1:86" ht="12.75">
      <c r="A6" s="1" t="s">
        <v>462</v>
      </c>
      <c r="B6" s="13">
        <v>20050709</v>
      </c>
      <c r="C6">
        <v>50226</v>
      </c>
      <c r="D6" s="1">
        <f t="shared" si="4"/>
        <v>1.1298571428571431</v>
      </c>
      <c r="E6" s="1">
        <v>1.1298571428571431</v>
      </c>
      <c r="F6" s="1">
        <v>1.1428571428571432</v>
      </c>
      <c r="G6" s="1">
        <f t="shared" si="5"/>
        <v>0</v>
      </c>
      <c r="H6" s="15">
        <f t="shared" si="6"/>
        <v>1.1298571428571431</v>
      </c>
      <c r="I6" s="7">
        <f t="shared" si="7"/>
        <v>5.7</v>
      </c>
      <c r="J6" s="1">
        <f t="shared" si="8"/>
        <v>0.7603409523809526</v>
      </c>
      <c r="K6" s="1">
        <f t="shared" si="9"/>
        <v>0</v>
      </c>
      <c r="L6" s="1">
        <f t="shared" si="0"/>
        <v>-0.7603409523809526</v>
      </c>
      <c r="M6" s="1">
        <f t="shared" si="10"/>
        <v>0.46189523809523825</v>
      </c>
      <c r="N6" s="1">
        <f t="shared" si="11"/>
        <v>6.840511428571429</v>
      </c>
      <c r="O6" s="1">
        <f t="shared" si="12"/>
        <v>0.46189523809523825</v>
      </c>
      <c r="P6" s="1">
        <f t="shared" si="13"/>
        <v>1.0540925533894598</v>
      </c>
      <c r="Q6" s="1">
        <f t="shared" si="14"/>
        <v>0</v>
      </c>
      <c r="R6" s="1">
        <f t="shared" si="15"/>
        <v>0</v>
      </c>
      <c r="S6" s="1">
        <f t="shared" si="16"/>
        <v>0</v>
      </c>
      <c r="T6" s="1">
        <f t="shared" si="17"/>
        <v>0</v>
      </c>
      <c r="U6" s="1">
        <f t="shared" si="18"/>
        <v>0</v>
      </c>
      <c r="V6" s="3">
        <f t="shared" si="19"/>
        <v>1</v>
      </c>
      <c r="W6" s="1">
        <f t="shared" si="20"/>
        <v>-1.7714285714285711</v>
      </c>
      <c r="X6" s="1">
        <v>-1.7714285714285711</v>
      </c>
      <c r="Y6" s="1">
        <v>0.9571428571428575</v>
      </c>
      <c r="Z6" s="1">
        <f t="shared" si="21"/>
        <v>0</v>
      </c>
      <c r="AA6" s="15">
        <f t="shared" si="22"/>
        <v>-1.7714285714285711</v>
      </c>
      <c r="AB6" s="7">
        <f t="shared" si="23"/>
        <v>27</v>
      </c>
      <c r="AC6" s="1">
        <f t="shared" si="24"/>
        <v>-1.0921142857142856</v>
      </c>
      <c r="AD6" s="1">
        <f t="shared" si="25"/>
        <v>0</v>
      </c>
      <c r="AE6" s="1">
        <f t="shared" si="1"/>
        <v>1.0921142857142856</v>
      </c>
      <c r="AF6" s="1">
        <f t="shared" si="26"/>
        <v>-0.849142857142857</v>
      </c>
      <c r="AG6" s="1">
        <f t="shared" si="27"/>
        <v>20.774948571428574</v>
      </c>
      <c r="AH6" s="1">
        <f t="shared" si="28"/>
        <v>-0.849142857142857</v>
      </c>
      <c r="AI6" s="1">
        <f t="shared" si="29"/>
        <v>1.0540925533894598</v>
      </c>
      <c r="AJ6" s="1">
        <f t="shared" si="30"/>
        <v>0</v>
      </c>
      <c r="AK6" s="1">
        <f t="shared" si="31"/>
        <v>0</v>
      </c>
      <c r="AL6" s="1">
        <f t="shared" si="32"/>
        <v>0</v>
      </c>
      <c r="AM6" s="1">
        <f t="shared" si="33"/>
        <v>0</v>
      </c>
      <c r="AN6" s="1">
        <f t="shared" si="34"/>
        <v>0</v>
      </c>
      <c r="AO6" s="3">
        <f t="shared" si="35"/>
        <v>0</v>
      </c>
      <c r="AP6" s="1">
        <f t="shared" si="36"/>
        <v>-1.5169965725220704</v>
      </c>
      <c r="AQ6" s="16">
        <v>-1.5169965725220704</v>
      </c>
      <c r="AR6" s="1">
        <f t="shared" si="37"/>
        <v>0</v>
      </c>
      <c r="AS6" s="16">
        <v>-1.5169965725220704</v>
      </c>
      <c r="AT6" s="7">
        <v>13</v>
      </c>
      <c r="AU6" s="1">
        <f t="shared" si="38"/>
        <v>-0.9520707839306033</v>
      </c>
      <c r="AV6" s="1">
        <f t="shared" si="39"/>
        <v>0</v>
      </c>
      <c r="AW6" s="1">
        <f t="shared" si="2"/>
        <v>0.9520707839306033</v>
      </c>
      <c r="AX6" s="1">
        <f t="shared" si="40"/>
        <v>-0.7061572357393339</v>
      </c>
      <c r="AY6" s="1">
        <f t="shared" si="41"/>
        <v>9.250734432373102</v>
      </c>
      <c r="AZ6" s="1">
        <f t="shared" si="42"/>
        <v>-0.7061572357393339</v>
      </c>
      <c r="BA6" s="1">
        <f t="shared" si="43"/>
        <v>1.0540925533894598</v>
      </c>
      <c r="BB6" s="1">
        <f t="shared" si="44"/>
        <v>0</v>
      </c>
      <c r="BC6" s="1">
        <f t="shared" si="45"/>
        <v>0</v>
      </c>
      <c r="BD6" s="1">
        <f t="shared" si="46"/>
        <v>0</v>
      </c>
      <c r="BE6" s="1">
        <f t="shared" si="47"/>
        <v>0</v>
      </c>
      <c r="BF6" s="1">
        <f t="shared" si="48"/>
        <v>0</v>
      </c>
      <c r="BG6" s="3">
        <f t="shared" si="49"/>
        <v>0</v>
      </c>
      <c r="BH6" s="1">
        <f t="shared" si="50"/>
        <v>0</v>
      </c>
      <c r="BI6" s="1">
        <f t="shared" si="51"/>
        <v>-0.699999999999994</v>
      </c>
      <c r="BJ6" s="17">
        <v>-0.699999999999994</v>
      </c>
      <c r="BK6" s="1">
        <f t="shared" si="52"/>
        <v>0</v>
      </c>
      <c r="BL6" s="16">
        <v>-1.5169965725220704</v>
      </c>
      <c r="BM6" s="12">
        <v>9</v>
      </c>
      <c r="BN6" s="1">
        <f t="shared" si="53"/>
        <v>-0.4066666666666617</v>
      </c>
      <c r="BO6" s="1">
        <f t="shared" si="54"/>
        <v>0</v>
      </c>
      <c r="BP6" s="1">
        <f t="shared" si="3"/>
        <v>0.4066666666666617</v>
      </c>
      <c r="BQ6" s="1">
        <f t="shared" si="55"/>
        <v>-0.36666666666666536</v>
      </c>
      <c r="BR6" s="18">
        <f t="shared" si="56"/>
        <v>8.939</v>
      </c>
      <c r="BS6" s="1">
        <f t="shared" si="57"/>
        <v>-0.36666666666666536</v>
      </c>
      <c r="BT6" s="1">
        <f t="shared" si="58"/>
        <v>1.0540925533894598</v>
      </c>
      <c r="BU6" s="1">
        <f t="shared" si="59"/>
        <v>0</v>
      </c>
      <c r="BV6" s="1">
        <f t="shared" si="60"/>
        <v>0</v>
      </c>
      <c r="BW6" s="1">
        <f t="shared" si="61"/>
        <v>0</v>
      </c>
      <c r="BX6" s="1">
        <f t="shared" si="62"/>
        <v>0</v>
      </c>
      <c r="BY6" s="1">
        <f t="shared" si="63"/>
        <v>1</v>
      </c>
      <c r="BZ6" s="3">
        <f t="shared" si="64"/>
        <v>1</v>
      </c>
      <c r="CA6" s="1"/>
      <c r="CB6">
        <f t="shared" si="65"/>
        <v>0</v>
      </c>
      <c r="CC6">
        <f t="shared" si="66"/>
        <v>0</v>
      </c>
      <c r="CD6">
        <f t="shared" si="67"/>
        <v>0</v>
      </c>
      <c r="CE6">
        <f t="shared" si="68"/>
        <v>0</v>
      </c>
      <c r="CF6">
        <f t="shared" si="69"/>
        <v>0</v>
      </c>
      <c r="CG6">
        <f t="shared" si="70"/>
        <v>0</v>
      </c>
      <c r="CH6">
        <f t="shared" si="71"/>
        <v>0</v>
      </c>
    </row>
    <row r="7" spans="1:86" ht="12.75">
      <c r="A7" s="1" t="s">
        <v>462</v>
      </c>
      <c r="B7" s="13">
        <v>20050716</v>
      </c>
      <c r="C7">
        <v>55570</v>
      </c>
      <c r="D7" s="1">
        <f t="shared" si="4"/>
        <v>1.6250000000000004</v>
      </c>
      <c r="E7" s="1">
        <v>1.6250000000000004</v>
      </c>
      <c r="F7" s="1">
        <v>1.6428571428571428</v>
      </c>
      <c r="G7" s="1">
        <f t="shared" si="5"/>
        <v>0</v>
      </c>
      <c r="H7" s="15">
        <f t="shared" si="6"/>
        <v>1.6250000000000004</v>
      </c>
      <c r="I7" s="7">
        <f t="shared" si="7"/>
        <v>5.7</v>
      </c>
      <c r="J7" s="1">
        <f t="shared" si="8"/>
        <v>0.9332727619047623</v>
      </c>
      <c r="K7" s="1">
        <f t="shared" si="9"/>
        <v>0</v>
      </c>
      <c r="L7" s="1">
        <f t="shared" si="0"/>
        <v>-0.9332727619047623</v>
      </c>
      <c r="M7" s="1">
        <f t="shared" si="10"/>
        <v>0.8646590476190479</v>
      </c>
      <c r="N7" s="1">
        <f t="shared" si="11"/>
        <v>7.099909142857143</v>
      </c>
      <c r="O7" s="1">
        <f t="shared" si="12"/>
        <v>0.8646590476190479</v>
      </c>
      <c r="P7" s="1">
        <f t="shared" si="13"/>
        <v>1.0540925533894598</v>
      </c>
      <c r="Q7" s="1">
        <f t="shared" si="14"/>
        <v>0</v>
      </c>
      <c r="R7" s="1">
        <f t="shared" si="15"/>
        <v>0</v>
      </c>
      <c r="S7" s="1">
        <f t="shared" si="16"/>
        <v>0</v>
      </c>
      <c r="T7" s="1">
        <f t="shared" si="17"/>
        <v>0</v>
      </c>
      <c r="U7" s="1">
        <f t="shared" si="18"/>
        <v>0</v>
      </c>
      <c r="V7" s="3">
        <f t="shared" si="19"/>
        <v>0</v>
      </c>
      <c r="W7" s="1">
        <f t="shared" si="20"/>
        <v>-2.957142857142857</v>
      </c>
      <c r="X7" s="1">
        <v>-2.957142857142857</v>
      </c>
      <c r="Y7" s="1">
        <v>-0.2285714285714288</v>
      </c>
      <c r="Z7" s="1">
        <f t="shared" si="21"/>
        <v>0</v>
      </c>
      <c r="AA7" s="15">
        <f t="shared" si="22"/>
        <v>-2.957142857142857</v>
      </c>
      <c r="AB7" s="7">
        <f t="shared" si="23"/>
        <v>27</v>
      </c>
      <c r="AC7" s="1">
        <f t="shared" si="24"/>
        <v>-1.46512</v>
      </c>
      <c r="AD7" s="1">
        <f t="shared" si="25"/>
        <v>0</v>
      </c>
      <c r="AE7" s="1">
        <f t="shared" si="1"/>
        <v>1.46512</v>
      </c>
      <c r="AF7" s="1">
        <f t="shared" si="26"/>
        <v>-1.8650285714285713</v>
      </c>
      <c r="AG7" s="1">
        <f t="shared" si="27"/>
        <v>18.648816</v>
      </c>
      <c r="AH7" s="1">
        <f t="shared" si="28"/>
        <v>-1.8650285714285713</v>
      </c>
      <c r="AI7" s="1">
        <f t="shared" si="29"/>
        <v>1.0540925533894598</v>
      </c>
      <c r="AJ7" s="1">
        <f t="shared" si="30"/>
        <v>0</v>
      </c>
      <c r="AK7" s="1">
        <f t="shared" si="31"/>
        <v>0</v>
      </c>
      <c r="AL7" s="1">
        <f t="shared" si="32"/>
        <v>1</v>
      </c>
      <c r="AM7" s="1">
        <f t="shared" si="33"/>
        <v>1</v>
      </c>
      <c r="AN7" s="1">
        <f t="shared" si="34"/>
        <v>0</v>
      </c>
      <c r="AO7" s="3">
        <f t="shared" si="35"/>
        <v>0</v>
      </c>
      <c r="AP7" s="1">
        <f t="shared" si="36"/>
        <v>-0.878495268149849</v>
      </c>
      <c r="AQ7" s="16">
        <v>-0.878495268149849</v>
      </c>
      <c r="AR7" s="1">
        <f t="shared" si="37"/>
        <v>0</v>
      </c>
      <c r="AS7" s="16">
        <v>-0.878495268149849</v>
      </c>
      <c r="AT7" s="7">
        <v>13</v>
      </c>
      <c r="AU7" s="1">
        <f t="shared" si="38"/>
        <v>-0.9373556807744525</v>
      </c>
      <c r="AV7" s="1">
        <f t="shared" si="39"/>
        <v>0</v>
      </c>
      <c r="AW7" s="1">
        <f t="shared" si="2"/>
        <v>0.9373556807744525</v>
      </c>
      <c r="AX7" s="1">
        <f t="shared" si="40"/>
        <v>0.07357551578075427</v>
      </c>
      <c r="AY7" s="1">
        <f t="shared" si="41"/>
        <v>9.300238803057612</v>
      </c>
      <c r="AZ7" s="1">
        <f t="shared" si="42"/>
        <v>0.07357551578075427</v>
      </c>
      <c r="BA7" s="1">
        <f t="shared" si="43"/>
        <v>1.0540925533894598</v>
      </c>
      <c r="BB7" s="1">
        <f t="shared" si="44"/>
        <v>0</v>
      </c>
      <c r="BC7" s="1">
        <f t="shared" si="45"/>
        <v>0</v>
      </c>
      <c r="BD7" s="1">
        <f t="shared" si="46"/>
        <v>0</v>
      </c>
      <c r="BE7" s="1">
        <f t="shared" si="47"/>
        <v>0</v>
      </c>
      <c r="BF7" s="1">
        <f t="shared" si="48"/>
        <v>0</v>
      </c>
      <c r="BG7" s="3">
        <f t="shared" si="49"/>
        <v>1</v>
      </c>
      <c r="BH7" s="1">
        <f t="shared" si="50"/>
        <v>0</v>
      </c>
      <c r="BI7" s="1">
        <f t="shared" si="51"/>
        <v>-0.19999999999999574</v>
      </c>
      <c r="BJ7" s="17">
        <v>-0.19999999999999574</v>
      </c>
      <c r="BK7" s="1">
        <f t="shared" si="52"/>
        <v>0</v>
      </c>
      <c r="BL7" s="16">
        <v>-0.878495268149849</v>
      </c>
      <c r="BM7" s="12">
        <v>9</v>
      </c>
      <c r="BN7" s="1">
        <f t="shared" si="53"/>
        <v>-0.3653333333333285</v>
      </c>
      <c r="BO7" s="1">
        <f t="shared" si="54"/>
        <v>0</v>
      </c>
      <c r="BP7" s="1">
        <f t="shared" si="3"/>
        <v>0.3653333333333285</v>
      </c>
      <c r="BQ7" s="1">
        <f t="shared" si="55"/>
        <v>0.20666666666666594</v>
      </c>
      <c r="BR7" s="18">
        <f t="shared" si="56"/>
        <v>8.945200000000002</v>
      </c>
      <c r="BS7" s="1">
        <f t="shared" si="57"/>
        <v>0.20666666666666594</v>
      </c>
      <c r="BT7" s="1">
        <f t="shared" si="58"/>
        <v>1.0540925533894598</v>
      </c>
      <c r="BU7" s="1">
        <f t="shared" si="59"/>
        <v>0</v>
      </c>
      <c r="BV7" s="1">
        <f t="shared" si="60"/>
        <v>0</v>
      </c>
      <c r="BW7" s="1">
        <f t="shared" si="61"/>
        <v>0</v>
      </c>
      <c r="BX7" s="1">
        <f t="shared" si="62"/>
        <v>0</v>
      </c>
      <c r="BY7" s="1">
        <f t="shared" si="63"/>
        <v>1</v>
      </c>
      <c r="BZ7" s="3">
        <f t="shared" si="64"/>
        <v>1</v>
      </c>
      <c r="CA7" s="1"/>
      <c r="CB7">
        <f t="shared" si="65"/>
        <v>0</v>
      </c>
      <c r="CC7">
        <f t="shared" si="66"/>
        <v>0</v>
      </c>
      <c r="CD7">
        <f t="shared" si="67"/>
        <v>0</v>
      </c>
      <c r="CE7">
        <f t="shared" si="68"/>
        <v>1</v>
      </c>
      <c r="CF7">
        <f t="shared" si="69"/>
        <v>1</v>
      </c>
      <c r="CG7">
        <f t="shared" si="70"/>
        <v>0</v>
      </c>
      <c r="CH7">
        <f t="shared" si="71"/>
        <v>0</v>
      </c>
    </row>
    <row r="8" spans="1:86" ht="12.75">
      <c r="A8" s="1" t="s">
        <v>462</v>
      </c>
      <c r="B8" s="13">
        <v>20050730</v>
      </c>
      <c r="C8">
        <v>55571</v>
      </c>
      <c r="D8" s="1">
        <f t="shared" si="4"/>
        <v>0.910714285714286</v>
      </c>
      <c r="E8" s="1">
        <v>0.910714285714286</v>
      </c>
      <c r="F8" s="1">
        <v>0.9285714285714285</v>
      </c>
      <c r="G8" s="1">
        <f t="shared" si="5"/>
        <v>0</v>
      </c>
      <c r="H8" s="15">
        <f t="shared" si="6"/>
        <v>0.910714285714286</v>
      </c>
      <c r="I8" s="7">
        <f t="shared" si="7"/>
        <v>5.7</v>
      </c>
      <c r="J8" s="1">
        <f t="shared" si="8"/>
        <v>0.928761066666667</v>
      </c>
      <c r="K8" s="1">
        <f t="shared" si="9"/>
        <v>0</v>
      </c>
      <c r="L8" s="1">
        <f t="shared" si="0"/>
        <v>-0.928761066666667</v>
      </c>
      <c r="M8" s="1">
        <f t="shared" si="10"/>
        <v>-0.02255847619047624</v>
      </c>
      <c r="N8" s="1">
        <f t="shared" si="11"/>
        <v>7.093141600000001</v>
      </c>
      <c r="O8" s="1">
        <f t="shared" si="12"/>
        <v>-0.02255847619047624</v>
      </c>
      <c r="P8" s="1">
        <f t="shared" si="13"/>
        <v>1.0540925533894598</v>
      </c>
      <c r="Q8" s="1">
        <f t="shared" si="14"/>
        <v>0</v>
      </c>
      <c r="R8" s="1">
        <f t="shared" si="15"/>
        <v>0</v>
      </c>
      <c r="S8" s="1">
        <f t="shared" si="16"/>
        <v>0</v>
      </c>
      <c r="T8" s="1">
        <f t="shared" si="17"/>
        <v>0</v>
      </c>
      <c r="U8" s="1">
        <f t="shared" si="18"/>
        <v>0</v>
      </c>
      <c r="V8" s="3">
        <f t="shared" si="19"/>
        <v>1</v>
      </c>
      <c r="W8" s="1">
        <f t="shared" si="20"/>
        <v>-3.0714285714285716</v>
      </c>
      <c r="X8" s="1">
        <v>-3.0714285714285716</v>
      </c>
      <c r="Y8" s="1">
        <v>-0.34285714285714264</v>
      </c>
      <c r="Z8" s="1">
        <f t="shared" si="21"/>
        <v>0</v>
      </c>
      <c r="AA8" s="15">
        <f t="shared" si="22"/>
        <v>-3.0714285714285716</v>
      </c>
      <c r="AB8" s="7">
        <f t="shared" si="23"/>
        <v>27</v>
      </c>
      <c r="AC8" s="1">
        <f t="shared" si="24"/>
        <v>-1.7863817142857144</v>
      </c>
      <c r="AD8" s="1">
        <f t="shared" si="25"/>
        <v>0</v>
      </c>
      <c r="AE8" s="1">
        <f t="shared" si="1"/>
        <v>1.7863817142857144</v>
      </c>
      <c r="AF8" s="1">
        <f t="shared" si="26"/>
        <v>-1.6063085714285716</v>
      </c>
      <c r="AG8" s="1">
        <f t="shared" si="27"/>
        <v>16.817624228571425</v>
      </c>
      <c r="AH8" s="1">
        <f t="shared" si="28"/>
        <v>-1.6063085714285716</v>
      </c>
      <c r="AI8" s="1">
        <f t="shared" si="29"/>
        <v>1.0540925533894598</v>
      </c>
      <c r="AJ8" s="1">
        <f t="shared" si="30"/>
        <v>0</v>
      </c>
      <c r="AK8" s="1">
        <f t="shared" si="31"/>
        <v>0</v>
      </c>
      <c r="AL8" s="1">
        <f t="shared" si="32"/>
        <v>0</v>
      </c>
      <c r="AM8" s="1">
        <f t="shared" si="33"/>
        <v>1</v>
      </c>
      <c r="AN8" s="1">
        <f t="shared" si="34"/>
        <v>0</v>
      </c>
      <c r="AO8" s="3">
        <f t="shared" si="35"/>
        <v>0</v>
      </c>
      <c r="AP8" s="1">
        <f t="shared" si="36"/>
        <v>-0.3686603841504814</v>
      </c>
      <c r="AQ8" s="16">
        <v>-0.3686603841504814</v>
      </c>
      <c r="AR8" s="1">
        <f t="shared" si="37"/>
        <v>0</v>
      </c>
      <c r="AS8" s="16">
        <v>-0.3686603841504814</v>
      </c>
      <c r="AT8" s="7">
        <v>13</v>
      </c>
      <c r="AU8" s="1">
        <f t="shared" si="38"/>
        <v>-0.8236166214496584</v>
      </c>
      <c r="AV8" s="1">
        <f t="shared" si="39"/>
        <v>0</v>
      </c>
      <c r="AW8" s="1">
        <f t="shared" si="2"/>
        <v>0.8236166214496584</v>
      </c>
      <c r="AX8" s="1">
        <f t="shared" si="40"/>
        <v>0.5686952966239711</v>
      </c>
      <c r="AY8" s="1">
        <f t="shared" si="41"/>
        <v>9.691031877629701</v>
      </c>
      <c r="AZ8" s="1">
        <f t="shared" si="42"/>
        <v>0.5686952966239711</v>
      </c>
      <c r="BA8" s="1">
        <f t="shared" si="43"/>
        <v>1.0540925533894598</v>
      </c>
      <c r="BB8" s="1">
        <f t="shared" si="44"/>
        <v>0</v>
      </c>
      <c r="BC8" s="1">
        <f t="shared" si="45"/>
        <v>0</v>
      </c>
      <c r="BD8" s="1">
        <f t="shared" si="46"/>
        <v>0</v>
      </c>
      <c r="BE8" s="1">
        <f t="shared" si="47"/>
        <v>0</v>
      </c>
      <c r="BF8" s="1">
        <f t="shared" si="48"/>
        <v>0</v>
      </c>
      <c r="BG8" s="3">
        <f t="shared" si="49"/>
        <v>0</v>
      </c>
      <c r="BH8" s="1">
        <f t="shared" si="50"/>
        <v>0</v>
      </c>
      <c r="BI8" s="1">
        <f t="shared" si="51"/>
        <v>-1.6999999999999993</v>
      </c>
      <c r="BJ8" s="17">
        <v>-1.6999999999999993</v>
      </c>
      <c r="BK8" s="1">
        <f t="shared" si="52"/>
        <v>0</v>
      </c>
      <c r="BL8" s="16">
        <v>-0.3686603841504814</v>
      </c>
      <c r="BM8" s="12">
        <v>9</v>
      </c>
      <c r="BN8" s="1">
        <f t="shared" si="53"/>
        <v>-0.6322666666666628</v>
      </c>
      <c r="BO8" s="1">
        <f t="shared" si="54"/>
        <v>0</v>
      </c>
      <c r="BP8" s="1">
        <f t="shared" si="3"/>
        <v>0.6322666666666628</v>
      </c>
      <c r="BQ8" s="1">
        <f t="shared" si="55"/>
        <v>-1.3346666666666707</v>
      </c>
      <c r="BR8" s="18">
        <f t="shared" si="56"/>
        <v>8.90516</v>
      </c>
      <c r="BS8" s="1">
        <f t="shared" si="57"/>
        <v>-1.3346666666666707</v>
      </c>
      <c r="BT8" s="1">
        <f t="shared" si="58"/>
        <v>1.0540925533894598</v>
      </c>
      <c r="BU8" s="1">
        <f t="shared" si="59"/>
        <v>0</v>
      </c>
      <c r="BV8" s="1">
        <f t="shared" si="60"/>
        <v>0</v>
      </c>
      <c r="BW8" s="1">
        <f t="shared" si="61"/>
        <v>0</v>
      </c>
      <c r="BX8" s="1">
        <f t="shared" si="62"/>
        <v>0</v>
      </c>
      <c r="BY8" s="1">
        <f t="shared" si="63"/>
        <v>0</v>
      </c>
      <c r="BZ8" s="3">
        <f t="shared" si="64"/>
        <v>0</v>
      </c>
      <c r="CA8" s="1"/>
      <c r="CB8">
        <f t="shared" si="65"/>
        <v>0</v>
      </c>
      <c r="CC8">
        <f t="shared" si="66"/>
        <v>0</v>
      </c>
      <c r="CD8">
        <f t="shared" si="67"/>
        <v>0</v>
      </c>
      <c r="CE8">
        <f t="shared" si="68"/>
        <v>0</v>
      </c>
      <c r="CF8">
        <f t="shared" si="69"/>
        <v>1</v>
      </c>
      <c r="CG8">
        <f t="shared" si="70"/>
        <v>0</v>
      </c>
      <c r="CH8">
        <f t="shared" si="71"/>
        <v>0</v>
      </c>
    </row>
    <row r="9" spans="1:86" ht="12.75">
      <c r="A9" s="1" t="s">
        <v>462</v>
      </c>
      <c r="B9" s="13">
        <v>20060612</v>
      </c>
      <c r="C9">
        <v>56718</v>
      </c>
      <c r="D9" s="1">
        <f t="shared" si="4"/>
        <v>-0.5071428571428571</v>
      </c>
      <c r="E9" s="1">
        <v>-0.5071428571428571</v>
      </c>
      <c r="F9" s="1">
        <v>0.7142857142857143</v>
      </c>
      <c r="G9" s="1">
        <f t="shared" si="5"/>
        <v>0</v>
      </c>
      <c r="H9" s="15">
        <f t="shared" si="6"/>
        <v>-0.5071428571428571</v>
      </c>
      <c r="I9" s="7">
        <f t="shared" si="7"/>
        <v>5.7</v>
      </c>
      <c r="J9" s="1">
        <f t="shared" si="8"/>
        <v>0.6415802819047622</v>
      </c>
      <c r="K9" s="1">
        <f t="shared" si="9"/>
        <v>0</v>
      </c>
      <c r="L9" s="1">
        <f t="shared" si="0"/>
        <v>-0.6415802819047622</v>
      </c>
      <c r="M9" s="1">
        <f t="shared" si="10"/>
        <v>-1.4359039238095241</v>
      </c>
      <c r="N9" s="1">
        <f t="shared" si="11"/>
        <v>6.662370422857143</v>
      </c>
      <c r="O9" s="1">
        <f t="shared" si="12"/>
        <v>-1.4359039238095241</v>
      </c>
      <c r="P9" s="1">
        <f t="shared" si="13"/>
        <v>1.0540925533894598</v>
      </c>
      <c r="Q9" s="1">
        <f t="shared" si="14"/>
        <v>0</v>
      </c>
      <c r="R9" s="1">
        <f t="shared" si="15"/>
        <v>0</v>
      </c>
      <c r="S9" s="1">
        <f t="shared" si="16"/>
        <v>0</v>
      </c>
      <c r="T9" s="1">
        <f t="shared" si="17"/>
        <v>1</v>
      </c>
      <c r="U9" s="1">
        <f t="shared" si="18"/>
        <v>0</v>
      </c>
      <c r="V9" s="3">
        <f t="shared" si="19"/>
        <v>0</v>
      </c>
      <c r="W9" s="1">
        <f t="shared" si="20"/>
        <v>-0.6261682242990654</v>
      </c>
      <c r="X9" s="1">
        <v>-0.6261682242990654</v>
      </c>
      <c r="Y9" s="1">
        <v>1.158878504672897</v>
      </c>
      <c r="Z9" s="1">
        <f t="shared" si="21"/>
        <v>0</v>
      </c>
      <c r="AA9" s="15">
        <f t="shared" si="22"/>
        <v>-0.6261682242990654</v>
      </c>
      <c r="AB9" s="7">
        <f t="shared" si="23"/>
        <v>27</v>
      </c>
      <c r="AC9" s="1">
        <f t="shared" si="24"/>
        <v>-1.5543390162883846</v>
      </c>
      <c r="AD9" s="1">
        <f t="shared" si="25"/>
        <v>0</v>
      </c>
      <c r="AE9" s="1">
        <f t="shared" si="1"/>
        <v>1.5543390162883846</v>
      </c>
      <c r="AF9" s="1">
        <f t="shared" si="26"/>
        <v>1.160213489986649</v>
      </c>
      <c r="AG9" s="1">
        <f t="shared" si="27"/>
        <v>18.140267607156208</v>
      </c>
      <c r="AH9" s="1">
        <f t="shared" si="28"/>
        <v>1.160213489986649</v>
      </c>
      <c r="AI9" s="1">
        <f t="shared" si="29"/>
        <v>1.0540925533894598</v>
      </c>
      <c r="AJ9" s="1">
        <f t="shared" si="30"/>
        <v>0</v>
      </c>
      <c r="AK9" s="1">
        <f t="shared" si="31"/>
        <v>0</v>
      </c>
      <c r="AL9" s="1">
        <f t="shared" si="32"/>
        <v>0</v>
      </c>
      <c r="AM9" s="1">
        <f t="shared" si="33"/>
        <v>0</v>
      </c>
      <c r="AN9" s="1">
        <f t="shared" si="34"/>
        <v>0</v>
      </c>
      <c r="AO9" s="3">
        <f t="shared" si="35"/>
        <v>0</v>
      </c>
      <c r="AP9" s="1">
        <f t="shared" si="36"/>
        <v>0.3429041632875337</v>
      </c>
      <c r="AQ9" s="16">
        <v>0.3429041632875337</v>
      </c>
      <c r="AR9" s="1">
        <f t="shared" si="37"/>
        <v>0</v>
      </c>
      <c r="AS9" s="16">
        <v>0.3429041632875337</v>
      </c>
      <c r="AT9" s="7">
        <v>13</v>
      </c>
      <c r="AU9" s="1">
        <f t="shared" si="38"/>
        <v>-0.5903124645022201</v>
      </c>
      <c r="AV9" s="1">
        <f t="shared" si="39"/>
        <v>0</v>
      </c>
      <c r="AW9" s="1">
        <f t="shared" si="2"/>
        <v>0.5903124645022201</v>
      </c>
      <c r="AX9" s="1">
        <f t="shared" si="40"/>
        <v>1.1665207847371921</v>
      </c>
      <c r="AY9" s="1">
        <f t="shared" si="41"/>
        <v>10.539651124038686</v>
      </c>
      <c r="AZ9" s="1">
        <f t="shared" si="42"/>
        <v>1.1665207847371921</v>
      </c>
      <c r="BA9" s="1">
        <f t="shared" si="43"/>
        <v>1.0540925533894598</v>
      </c>
      <c r="BB9" s="1">
        <f t="shared" si="44"/>
        <v>0</v>
      </c>
      <c r="BC9" s="1">
        <f t="shared" si="45"/>
        <v>0</v>
      </c>
      <c r="BD9" s="1">
        <f t="shared" si="46"/>
        <v>0</v>
      </c>
      <c r="BE9" s="1">
        <f t="shared" si="47"/>
        <v>0</v>
      </c>
      <c r="BF9" s="1">
        <f t="shared" si="48"/>
        <v>0</v>
      </c>
      <c r="BG9" s="3">
        <f t="shared" si="49"/>
        <v>0</v>
      </c>
      <c r="BH9" s="1">
        <f t="shared" si="50"/>
        <v>0</v>
      </c>
      <c r="BI9" s="1">
        <f t="shared" si="51"/>
        <v>0.7333333333333296</v>
      </c>
      <c r="BJ9" s="1">
        <v>0.7333333333333296</v>
      </c>
      <c r="BK9" s="1">
        <f t="shared" si="52"/>
        <v>0</v>
      </c>
      <c r="BL9" s="16">
        <v>0.3429041632875337</v>
      </c>
      <c r="BM9" s="12">
        <v>9</v>
      </c>
      <c r="BN9" s="1">
        <f t="shared" si="53"/>
        <v>-0.3591466666666643</v>
      </c>
      <c r="BO9" s="1">
        <f t="shared" si="54"/>
        <v>0</v>
      </c>
      <c r="BP9" s="1">
        <f t="shared" si="3"/>
        <v>0.3591466666666643</v>
      </c>
      <c r="BQ9" s="1">
        <f t="shared" si="55"/>
        <v>1.3655999999999924</v>
      </c>
      <c r="BR9" s="18">
        <f t="shared" si="56"/>
        <v>8.946128</v>
      </c>
      <c r="BS9" s="1">
        <f t="shared" si="57"/>
        <v>1.3655999999999924</v>
      </c>
      <c r="BT9" s="1">
        <f t="shared" si="58"/>
        <v>1.0540925533894598</v>
      </c>
      <c r="BU9" s="1">
        <f t="shared" si="59"/>
        <v>0</v>
      </c>
      <c r="BV9" s="1">
        <f t="shared" si="60"/>
        <v>0</v>
      </c>
      <c r="BW9" s="1">
        <f t="shared" si="61"/>
        <v>0</v>
      </c>
      <c r="BX9" s="1">
        <f t="shared" si="62"/>
        <v>1</v>
      </c>
      <c r="BY9" s="1">
        <f t="shared" si="63"/>
        <v>0</v>
      </c>
      <c r="BZ9" s="3">
        <f t="shared" si="64"/>
        <v>0</v>
      </c>
      <c r="CA9" s="1"/>
      <c r="CB9">
        <f t="shared" si="65"/>
        <v>0</v>
      </c>
      <c r="CC9">
        <f t="shared" si="66"/>
        <v>0</v>
      </c>
      <c r="CD9">
        <f t="shared" si="67"/>
        <v>0</v>
      </c>
      <c r="CE9">
        <f t="shared" si="68"/>
        <v>0</v>
      </c>
      <c r="CF9">
        <f t="shared" si="69"/>
        <v>1</v>
      </c>
      <c r="CG9">
        <f t="shared" si="70"/>
        <v>0</v>
      </c>
      <c r="CH9">
        <f t="shared" si="71"/>
        <v>0</v>
      </c>
    </row>
    <row r="10" spans="1:86" ht="12.75">
      <c r="A10" s="1" t="s">
        <v>462</v>
      </c>
      <c r="B10" s="13">
        <v>20060806</v>
      </c>
      <c r="C10">
        <v>56719</v>
      </c>
      <c r="D10" s="1">
        <f t="shared" si="4"/>
        <v>-1.3184197180952377</v>
      </c>
      <c r="E10" s="1">
        <v>-1.707142857142857</v>
      </c>
      <c r="F10" s="1">
        <v>-0.5000000000000001</v>
      </c>
      <c r="G10" s="1">
        <f t="shared" si="5"/>
        <v>0</v>
      </c>
      <c r="H10" s="15">
        <f t="shared" si="6"/>
        <v>-1.707142857142857</v>
      </c>
      <c r="I10" s="7">
        <f t="shared" si="7"/>
        <v>5.7</v>
      </c>
      <c r="J10" s="1">
        <f t="shared" si="8"/>
        <v>0.24958028190476222</v>
      </c>
      <c r="K10" s="1">
        <f t="shared" si="9"/>
        <v>0</v>
      </c>
      <c r="L10" s="1">
        <f t="shared" si="0"/>
        <v>-0.24958028190476222</v>
      </c>
      <c r="M10" s="1">
        <f t="shared" si="10"/>
        <v>-1.96</v>
      </c>
      <c r="N10" s="1">
        <f t="shared" si="11"/>
        <v>6.074370422857143</v>
      </c>
      <c r="O10" s="1">
        <f t="shared" si="12"/>
        <v>-2.3487231390476193</v>
      </c>
      <c r="P10" s="1">
        <f t="shared" si="13"/>
        <v>1.0540925533894598</v>
      </c>
      <c r="Q10" s="1">
        <f t="shared" si="14"/>
        <v>1</v>
      </c>
      <c r="R10" s="1">
        <f t="shared" si="15"/>
        <v>1</v>
      </c>
      <c r="S10" s="1">
        <f t="shared" si="16"/>
        <v>1</v>
      </c>
      <c r="T10" s="1">
        <f t="shared" si="17"/>
        <v>1</v>
      </c>
      <c r="U10" s="1">
        <f t="shared" si="18"/>
        <v>0</v>
      </c>
      <c r="V10" s="3">
        <f t="shared" si="19"/>
        <v>0</v>
      </c>
      <c r="W10" s="1">
        <f t="shared" si="20"/>
        <v>-1.411214953271028</v>
      </c>
      <c r="X10" s="1">
        <v>-1.411214953271028</v>
      </c>
      <c r="Y10" s="1">
        <v>0.3738317757009346</v>
      </c>
      <c r="Z10" s="1">
        <f t="shared" si="21"/>
        <v>0</v>
      </c>
      <c r="AA10" s="15">
        <f t="shared" si="22"/>
        <v>-1.411214953271028</v>
      </c>
      <c r="AB10" s="7">
        <f t="shared" si="23"/>
        <v>27</v>
      </c>
      <c r="AC10" s="1">
        <f t="shared" si="24"/>
        <v>-1.5257142036849134</v>
      </c>
      <c r="AD10" s="1">
        <f t="shared" si="25"/>
        <v>0</v>
      </c>
      <c r="AE10" s="1">
        <f t="shared" si="1"/>
        <v>1.5257142036849134</v>
      </c>
      <c r="AF10" s="1">
        <f t="shared" si="26"/>
        <v>0.14312406301735647</v>
      </c>
      <c r="AG10" s="1">
        <f t="shared" si="27"/>
        <v>18.303429038995993</v>
      </c>
      <c r="AH10" s="1">
        <f t="shared" si="28"/>
        <v>0.14312406301735647</v>
      </c>
      <c r="AI10" s="1">
        <f t="shared" si="29"/>
        <v>1.0540925533894598</v>
      </c>
      <c r="AJ10" s="1">
        <f t="shared" si="30"/>
        <v>0</v>
      </c>
      <c r="AK10" s="1">
        <f t="shared" si="31"/>
        <v>0</v>
      </c>
      <c r="AL10" s="1">
        <f t="shared" si="32"/>
        <v>0</v>
      </c>
      <c r="AM10" s="1">
        <f t="shared" si="33"/>
        <v>0</v>
      </c>
      <c r="AN10" s="1">
        <f t="shared" si="34"/>
        <v>0</v>
      </c>
      <c r="AO10" s="3">
        <f t="shared" si="35"/>
        <v>1</v>
      </c>
      <c r="AP10" s="1">
        <f t="shared" si="36"/>
        <v>-0.09521302701712424</v>
      </c>
      <c r="AQ10" s="16">
        <v>-0.09521302701712424</v>
      </c>
      <c r="AR10" s="1">
        <f t="shared" si="37"/>
        <v>0</v>
      </c>
      <c r="AS10" s="16">
        <v>-0.09521302701712424</v>
      </c>
      <c r="AT10" s="7">
        <v>13</v>
      </c>
      <c r="AU10" s="1">
        <f t="shared" si="38"/>
        <v>-0.4912925770052009</v>
      </c>
      <c r="AV10" s="1">
        <f t="shared" si="39"/>
        <v>0</v>
      </c>
      <c r="AW10" s="1">
        <f t="shared" si="2"/>
        <v>0.4912925770052009</v>
      </c>
      <c r="AX10" s="1">
        <f t="shared" si="40"/>
        <v>0.49509943748509583</v>
      </c>
      <c r="AY10" s="1">
        <f t="shared" si="41"/>
        <v>10.919886501477652</v>
      </c>
      <c r="AZ10" s="1">
        <f t="shared" si="42"/>
        <v>0.49509943748509583</v>
      </c>
      <c r="BA10" s="1">
        <f t="shared" si="43"/>
        <v>1.0540925533894598</v>
      </c>
      <c r="BB10" s="1">
        <f t="shared" si="44"/>
        <v>0</v>
      </c>
      <c r="BC10" s="1">
        <f t="shared" si="45"/>
        <v>0</v>
      </c>
      <c r="BD10" s="1">
        <f t="shared" si="46"/>
        <v>0</v>
      </c>
      <c r="BE10" s="1">
        <f t="shared" si="47"/>
        <v>0</v>
      </c>
      <c r="BF10" s="1">
        <f t="shared" si="48"/>
        <v>1</v>
      </c>
      <c r="BG10" s="3">
        <f t="shared" si="49"/>
        <v>1</v>
      </c>
      <c r="BH10" s="1">
        <f t="shared" si="50"/>
        <v>0</v>
      </c>
      <c r="BI10" s="1">
        <f t="shared" si="51"/>
        <v>-1.2666666666666635</v>
      </c>
      <c r="BJ10" s="1">
        <v>-1.2666666666666635</v>
      </c>
      <c r="BK10" s="1">
        <f t="shared" si="52"/>
        <v>0</v>
      </c>
      <c r="BL10" s="16">
        <v>-0.09521302701712424</v>
      </c>
      <c r="BM10" s="12">
        <v>9</v>
      </c>
      <c r="BN10" s="1">
        <f t="shared" si="53"/>
        <v>-0.5406506666666642</v>
      </c>
      <c r="BO10" s="1">
        <f t="shared" si="54"/>
        <v>0</v>
      </c>
      <c r="BP10" s="1">
        <f t="shared" si="3"/>
        <v>0.5406506666666642</v>
      </c>
      <c r="BQ10" s="1">
        <f t="shared" si="55"/>
        <v>-0.9075199999999992</v>
      </c>
      <c r="BR10" s="18">
        <f t="shared" si="56"/>
        <v>8.9189024</v>
      </c>
      <c r="BS10" s="1">
        <f t="shared" si="57"/>
        <v>-0.9075199999999992</v>
      </c>
      <c r="BT10" s="1">
        <f t="shared" si="58"/>
        <v>1.0540925533894598</v>
      </c>
      <c r="BU10" s="1">
        <f t="shared" si="59"/>
        <v>0</v>
      </c>
      <c r="BV10" s="1">
        <f t="shared" si="60"/>
        <v>0</v>
      </c>
      <c r="BW10" s="1">
        <f t="shared" si="61"/>
        <v>0</v>
      </c>
      <c r="BX10" s="1">
        <f t="shared" si="62"/>
        <v>0</v>
      </c>
      <c r="BY10" s="1">
        <f t="shared" si="63"/>
        <v>0</v>
      </c>
      <c r="BZ10" s="3">
        <f t="shared" si="64"/>
        <v>0</v>
      </c>
      <c r="CA10" s="1"/>
      <c r="CB10">
        <f t="shared" si="65"/>
        <v>0</v>
      </c>
      <c r="CC10">
        <f t="shared" si="66"/>
        <v>0</v>
      </c>
      <c r="CD10">
        <f t="shared" si="67"/>
        <v>1</v>
      </c>
      <c r="CE10">
        <f t="shared" si="68"/>
        <v>1</v>
      </c>
      <c r="CF10">
        <f t="shared" si="69"/>
        <v>1</v>
      </c>
      <c r="CG10">
        <f t="shared" si="70"/>
        <v>0</v>
      </c>
      <c r="CH10">
        <f t="shared" si="71"/>
        <v>0</v>
      </c>
    </row>
    <row r="11" spans="1:86" ht="12.75">
      <c r="A11" s="1" t="s">
        <v>462</v>
      </c>
      <c r="B11" s="13">
        <v>20070705</v>
      </c>
      <c r="C11">
        <v>54577</v>
      </c>
      <c r="D11" s="1">
        <f t="shared" si="4"/>
        <v>0.41428571428571437</v>
      </c>
      <c r="E11" s="1">
        <v>0.41428571428571437</v>
      </c>
      <c r="F11" s="1">
        <v>1.6428571428571428</v>
      </c>
      <c r="G11" s="1">
        <f t="shared" si="5"/>
        <v>0</v>
      </c>
      <c r="H11" s="19">
        <f aca="true" t="shared" si="72" ref="H11:H17">F11</f>
        <v>1.6428571428571428</v>
      </c>
      <c r="I11" s="7">
        <f aca="true" t="shared" si="73" ref="I11:I17">I$3-1.7</f>
        <v>4</v>
      </c>
      <c r="J11" s="1">
        <f t="shared" si="8"/>
        <v>0.28252136838095265</v>
      </c>
      <c r="K11" s="1">
        <f t="shared" si="9"/>
        <v>0</v>
      </c>
      <c r="L11" s="1">
        <f t="shared" si="0"/>
        <v>-0.28252136838095265</v>
      </c>
      <c r="M11" s="1">
        <f t="shared" si="10"/>
        <v>0.16470543238095214</v>
      </c>
      <c r="N11" s="1">
        <f t="shared" si="11"/>
        <v>6.123782052571429</v>
      </c>
      <c r="O11" s="1">
        <f t="shared" si="12"/>
        <v>0.16470543238095214</v>
      </c>
      <c r="P11" s="1">
        <f t="shared" si="13"/>
        <v>1.0540925533894598</v>
      </c>
      <c r="Q11" s="1">
        <f t="shared" si="14"/>
        <v>0</v>
      </c>
      <c r="R11" s="1">
        <f t="shared" si="15"/>
        <v>0</v>
      </c>
      <c r="S11" s="1">
        <f t="shared" si="16"/>
        <v>0</v>
      </c>
      <c r="T11" s="1">
        <f t="shared" si="17"/>
        <v>0</v>
      </c>
      <c r="U11" s="1">
        <f t="shared" si="18"/>
        <v>0</v>
      </c>
      <c r="V11" s="3">
        <f t="shared" si="19"/>
        <v>0</v>
      </c>
      <c r="W11" s="1">
        <f t="shared" si="20"/>
        <v>-1.766355140186916</v>
      </c>
      <c r="X11" s="1">
        <v>-1.766355140186916</v>
      </c>
      <c r="Y11" s="1">
        <v>0.018691588785046665</v>
      </c>
      <c r="Z11" s="1">
        <f t="shared" si="21"/>
        <v>0</v>
      </c>
      <c r="AA11" s="19">
        <f aca="true" t="shared" si="74" ref="AA11:AA17">Y11</f>
        <v>0.018691588785046665</v>
      </c>
      <c r="AB11" s="7">
        <f aca="true" t="shared" si="75" ref="AB11:AB17">AB$3-19.1</f>
        <v>7.899999999999999</v>
      </c>
      <c r="AC11" s="1">
        <f t="shared" si="24"/>
        <v>-1.573842390985314</v>
      </c>
      <c r="AD11" s="1">
        <f t="shared" si="25"/>
        <v>0</v>
      </c>
      <c r="AE11" s="1">
        <f t="shared" si="1"/>
        <v>1.573842390985314</v>
      </c>
      <c r="AF11" s="1">
        <f t="shared" si="26"/>
        <v>-0.24064093650200258</v>
      </c>
      <c r="AG11" s="1">
        <f t="shared" si="27"/>
        <v>18.02909837138371</v>
      </c>
      <c r="AH11" s="1">
        <f t="shared" si="28"/>
        <v>-0.24064093650200258</v>
      </c>
      <c r="AI11" s="1">
        <f t="shared" si="29"/>
        <v>1.0540925533894598</v>
      </c>
      <c r="AJ11" s="1">
        <f t="shared" si="30"/>
        <v>0</v>
      </c>
      <c r="AK11" s="1">
        <f t="shared" si="31"/>
        <v>0</v>
      </c>
      <c r="AL11" s="1">
        <f t="shared" si="32"/>
        <v>0</v>
      </c>
      <c r="AM11" s="1">
        <f t="shared" si="33"/>
        <v>0</v>
      </c>
      <c r="AN11" s="1">
        <f t="shared" si="34"/>
        <v>0</v>
      </c>
      <c r="AO11" s="3">
        <f t="shared" si="35"/>
        <v>1</v>
      </c>
      <c r="AP11" s="1">
        <f t="shared" si="36"/>
        <v>-0.6214933717906651</v>
      </c>
      <c r="AQ11" s="16">
        <v>-0.6214933717906651</v>
      </c>
      <c r="AR11" s="1">
        <f t="shared" si="37"/>
        <v>0</v>
      </c>
      <c r="AS11" s="16">
        <v>-0.6214933717906651</v>
      </c>
      <c r="AT11" s="7">
        <v>13</v>
      </c>
      <c r="AU11" s="1">
        <f t="shared" si="38"/>
        <v>-0.5173327359622938</v>
      </c>
      <c r="AV11" s="1">
        <f t="shared" si="39"/>
        <v>0</v>
      </c>
      <c r="AW11" s="1">
        <f t="shared" si="2"/>
        <v>0.5173327359622938</v>
      </c>
      <c r="AX11" s="1">
        <f t="shared" si="40"/>
        <v>-0.1302007947854642</v>
      </c>
      <c r="AY11" s="1">
        <f t="shared" si="41"/>
        <v>10.818694906275656</v>
      </c>
      <c r="AZ11" s="1">
        <f t="shared" si="42"/>
        <v>-0.1302007947854642</v>
      </c>
      <c r="BA11" s="1">
        <f t="shared" si="43"/>
        <v>1.0540925533894598</v>
      </c>
      <c r="BB11" s="1">
        <f t="shared" si="44"/>
        <v>0</v>
      </c>
      <c r="BC11" s="1">
        <f t="shared" si="45"/>
        <v>0</v>
      </c>
      <c r="BD11" s="1">
        <f t="shared" si="46"/>
        <v>0</v>
      </c>
      <c r="BE11" s="1">
        <f t="shared" si="47"/>
        <v>0</v>
      </c>
      <c r="BF11" s="1">
        <f t="shared" si="48"/>
        <v>0</v>
      </c>
      <c r="BG11" s="3">
        <f t="shared" si="49"/>
        <v>1</v>
      </c>
      <c r="BH11" s="1">
        <f t="shared" si="50"/>
        <v>0</v>
      </c>
      <c r="BI11" s="1">
        <f t="shared" si="51"/>
        <v>0.06666666666666525</v>
      </c>
      <c r="BJ11" s="1">
        <v>0.06666666666666525</v>
      </c>
      <c r="BK11" s="1">
        <f t="shared" si="52"/>
        <v>0</v>
      </c>
      <c r="BL11" s="16">
        <v>-0.6214933717906651</v>
      </c>
      <c r="BM11" s="12">
        <v>9</v>
      </c>
      <c r="BN11" s="1">
        <f t="shared" si="53"/>
        <v>-0.4191871999999983</v>
      </c>
      <c r="BO11" s="1">
        <f t="shared" si="54"/>
        <v>0</v>
      </c>
      <c r="BP11" s="1">
        <f t="shared" si="3"/>
        <v>0.4191871999999983</v>
      </c>
      <c r="BQ11" s="1">
        <f t="shared" si="55"/>
        <v>0.6073173333333294</v>
      </c>
      <c r="BR11" s="18">
        <f t="shared" si="56"/>
        <v>8.937121920000001</v>
      </c>
      <c r="BS11" s="1">
        <f t="shared" si="57"/>
        <v>0.6073173333333294</v>
      </c>
      <c r="BT11" s="1">
        <f t="shared" si="58"/>
        <v>1.0540925533894598</v>
      </c>
      <c r="BU11" s="1">
        <f t="shared" si="59"/>
        <v>0</v>
      </c>
      <c r="BV11" s="1">
        <f t="shared" si="60"/>
        <v>0</v>
      </c>
      <c r="BW11" s="1">
        <f t="shared" si="61"/>
        <v>0</v>
      </c>
      <c r="BX11" s="1">
        <f t="shared" si="62"/>
        <v>0</v>
      </c>
      <c r="BY11" s="1">
        <f t="shared" si="63"/>
        <v>0</v>
      </c>
      <c r="BZ11" s="3">
        <f t="shared" si="64"/>
        <v>0</v>
      </c>
      <c r="CA11" s="1"/>
      <c r="CB11">
        <f t="shared" si="65"/>
        <v>0</v>
      </c>
      <c r="CC11">
        <f t="shared" si="66"/>
        <v>0</v>
      </c>
      <c r="CD11">
        <f t="shared" si="67"/>
        <v>0</v>
      </c>
      <c r="CE11">
        <f t="shared" si="68"/>
        <v>0</v>
      </c>
      <c r="CF11">
        <f t="shared" si="69"/>
        <v>0</v>
      </c>
      <c r="CG11">
        <f t="shared" si="70"/>
        <v>0</v>
      </c>
      <c r="CH11">
        <f t="shared" si="71"/>
        <v>0</v>
      </c>
    </row>
    <row r="12" spans="1:86" ht="12.75">
      <c r="A12" s="1" t="s">
        <v>462</v>
      </c>
      <c r="B12" s="13">
        <v>20070816</v>
      </c>
      <c r="C12">
        <v>54576</v>
      </c>
      <c r="D12" s="1">
        <f t="shared" si="4"/>
        <v>-1.7599999999999998</v>
      </c>
      <c r="E12" s="1">
        <v>-1.7599999999999998</v>
      </c>
      <c r="F12" s="1">
        <v>-0.5999999999999996</v>
      </c>
      <c r="G12" s="1">
        <f t="shared" si="5"/>
        <v>0</v>
      </c>
      <c r="H12" s="19">
        <f t="shared" si="72"/>
        <v>-0.5999999999999996</v>
      </c>
      <c r="I12" s="7">
        <f t="shared" si="73"/>
        <v>4</v>
      </c>
      <c r="J12" s="1">
        <f t="shared" si="8"/>
        <v>-0.12598290529523784</v>
      </c>
      <c r="K12" s="1">
        <f t="shared" si="9"/>
        <v>0</v>
      </c>
      <c r="L12" s="1">
        <f t="shared" si="0"/>
        <v>0.12598290529523784</v>
      </c>
      <c r="M12" s="1">
        <f t="shared" si="10"/>
        <v>-2.042521368380952</v>
      </c>
      <c r="N12" s="1">
        <f t="shared" si="11"/>
        <v>5.5110256420571435</v>
      </c>
      <c r="O12" s="1">
        <f t="shared" si="12"/>
        <v>-2.042521368380952</v>
      </c>
      <c r="P12" s="1">
        <f t="shared" si="13"/>
        <v>1.0540925533894598</v>
      </c>
      <c r="Q12" s="1">
        <f t="shared" si="14"/>
        <v>0</v>
      </c>
      <c r="R12" s="1">
        <f t="shared" si="15"/>
        <v>0</v>
      </c>
      <c r="S12" s="1">
        <f t="shared" si="16"/>
        <v>1</v>
      </c>
      <c r="T12" s="1">
        <f t="shared" si="17"/>
        <v>1</v>
      </c>
      <c r="U12" s="1">
        <f t="shared" si="18"/>
        <v>0</v>
      </c>
      <c r="V12" s="3">
        <f t="shared" si="19"/>
        <v>0</v>
      </c>
      <c r="W12" s="1">
        <f t="shared" si="20"/>
        <v>-3.7192982456140347</v>
      </c>
      <c r="X12" s="1">
        <v>-3.7192982456140347</v>
      </c>
      <c r="Y12" s="1">
        <v>-0.3684210526315792</v>
      </c>
      <c r="Z12" s="1">
        <f t="shared" si="21"/>
        <v>0</v>
      </c>
      <c r="AA12" s="19">
        <f t="shared" si="74"/>
        <v>-0.3684210526315792</v>
      </c>
      <c r="AB12" s="7">
        <f t="shared" si="75"/>
        <v>7.899999999999999</v>
      </c>
      <c r="AC12" s="1">
        <f t="shared" si="24"/>
        <v>-2.002933561911058</v>
      </c>
      <c r="AD12" s="1">
        <f t="shared" si="25"/>
        <v>0</v>
      </c>
      <c r="AE12" s="1">
        <f t="shared" si="1"/>
        <v>2.002933561911058</v>
      </c>
      <c r="AF12" s="1">
        <f t="shared" si="26"/>
        <v>-2.145455854628721</v>
      </c>
      <c r="AG12" s="1">
        <f t="shared" si="27"/>
        <v>15.583278697106968</v>
      </c>
      <c r="AH12" s="1">
        <f t="shared" si="28"/>
        <v>-2.145455854628721</v>
      </c>
      <c r="AI12" s="1">
        <f t="shared" si="29"/>
        <v>1.0540925533894598</v>
      </c>
      <c r="AJ12" s="1">
        <f t="shared" si="30"/>
        <v>1</v>
      </c>
      <c r="AK12" s="1">
        <f t="shared" si="31"/>
        <v>1</v>
      </c>
      <c r="AL12" s="1">
        <f t="shared" si="32"/>
        <v>1</v>
      </c>
      <c r="AM12" s="1">
        <f t="shared" si="33"/>
        <v>1</v>
      </c>
      <c r="AN12" s="1">
        <f t="shared" si="34"/>
        <v>0</v>
      </c>
      <c r="AO12" s="3">
        <f t="shared" si="35"/>
        <v>0</v>
      </c>
      <c r="AP12" s="1">
        <f t="shared" si="36"/>
        <v>-1.348376476237521</v>
      </c>
      <c r="AQ12" s="16">
        <v>-1.348376476237521</v>
      </c>
      <c r="AR12" s="1">
        <f t="shared" si="37"/>
        <v>0</v>
      </c>
      <c r="AS12" s="16">
        <v>-1.348376476237521</v>
      </c>
      <c r="AT12" s="7">
        <v>13</v>
      </c>
      <c r="AU12" s="1">
        <f t="shared" si="38"/>
        <v>-0.6835414840173393</v>
      </c>
      <c r="AV12" s="1">
        <f t="shared" si="39"/>
        <v>0</v>
      </c>
      <c r="AW12" s="1">
        <f t="shared" si="2"/>
        <v>0.6835414840173393</v>
      </c>
      <c r="AX12" s="1">
        <f t="shared" si="40"/>
        <v>-0.8310437402752272</v>
      </c>
      <c r="AY12" s="1">
        <f t="shared" si="41"/>
        <v>10.192745528256383</v>
      </c>
      <c r="AZ12" s="1">
        <f t="shared" si="42"/>
        <v>-0.8310437402752272</v>
      </c>
      <c r="BA12" s="1">
        <f t="shared" si="43"/>
        <v>1.0540925533894598</v>
      </c>
      <c r="BB12" s="1">
        <f t="shared" si="44"/>
        <v>0</v>
      </c>
      <c r="BC12" s="1">
        <f t="shared" si="45"/>
        <v>0</v>
      </c>
      <c r="BD12" s="1">
        <f t="shared" si="46"/>
        <v>0</v>
      </c>
      <c r="BE12" s="1">
        <f t="shared" si="47"/>
        <v>0</v>
      </c>
      <c r="BF12" s="1">
        <f t="shared" si="48"/>
        <v>0</v>
      </c>
      <c r="BG12" s="3">
        <f t="shared" si="49"/>
        <v>0</v>
      </c>
      <c r="BH12" s="1">
        <f t="shared" si="50"/>
        <v>0</v>
      </c>
      <c r="BI12" s="1">
        <f t="shared" si="51"/>
        <v>0</v>
      </c>
      <c r="BJ12" s="1">
        <v>0</v>
      </c>
      <c r="BK12" s="1">
        <f t="shared" si="52"/>
        <v>0</v>
      </c>
      <c r="BL12" s="16">
        <v>-1.348376476237521</v>
      </c>
      <c r="BM12" s="12">
        <v>9</v>
      </c>
      <c r="BN12" s="1">
        <f t="shared" si="53"/>
        <v>-0.33534975999999866</v>
      </c>
      <c r="BO12" s="1">
        <f t="shared" si="54"/>
        <v>0</v>
      </c>
      <c r="BP12" s="1">
        <f t="shared" si="3"/>
        <v>0.33534975999999866</v>
      </c>
      <c r="BQ12" s="1">
        <f t="shared" si="55"/>
        <v>0.4191871999999983</v>
      </c>
      <c r="BR12" s="18">
        <f t="shared" si="56"/>
        <v>8.949697536</v>
      </c>
      <c r="BS12" s="1">
        <f t="shared" si="57"/>
        <v>0.4191871999999983</v>
      </c>
      <c r="BT12" s="1">
        <f t="shared" si="58"/>
        <v>1.0540925533894598</v>
      </c>
      <c r="BU12" s="1">
        <f t="shared" si="59"/>
        <v>0</v>
      </c>
      <c r="BV12" s="1">
        <f t="shared" si="60"/>
        <v>0</v>
      </c>
      <c r="BW12" s="1">
        <f t="shared" si="61"/>
        <v>0</v>
      </c>
      <c r="BX12" s="1">
        <f t="shared" si="62"/>
        <v>0</v>
      </c>
      <c r="BY12" s="1">
        <f t="shared" si="63"/>
        <v>1</v>
      </c>
      <c r="BZ12" s="3">
        <f t="shared" si="64"/>
        <v>1</v>
      </c>
      <c r="CA12" s="1"/>
      <c r="CB12">
        <f t="shared" si="65"/>
        <v>0</v>
      </c>
      <c r="CC12">
        <f t="shared" si="66"/>
        <v>0</v>
      </c>
      <c r="CD12">
        <f t="shared" si="67"/>
        <v>1</v>
      </c>
      <c r="CE12">
        <f t="shared" si="68"/>
        <v>1</v>
      </c>
      <c r="CF12">
        <f t="shared" si="69"/>
        <v>1</v>
      </c>
      <c r="CG12">
        <f t="shared" si="70"/>
        <v>0</v>
      </c>
      <c r="CH12">
        <f t="shared" si="71"/>
        <v>0</v>
      </c>
    </row>
    <row r="13" spans="1:86" ht="12.75">
      <c r="A13" s="1" t="s">
        <v>462</v>
      </c>
      <c r="B13" s="13">
        <v>20070826</v>
      </c>
      <c r="C13">
        <v>54578</v>
      </c>
      <c r="D13" s="1">
        <f t="shared" si="4"/>
        <v>-1.9399999999999997</v>
      </c>
      <c r="E13" s="1">
        <v>-1.9399999999999997</v>
      </c>
      <c r="F13" s="1">
        <v>-0.7999999999999998</v>
      </c>
      <c r="G13" s="1">
        <f t="shared" si="5"/>
        <v>0</v>
      </c>
      <c r="H13" s="19">
        <f t="shared" si="72"/>
        <v>-0.7999999999999998</v>
      </c>
      <c r="I13" s="7">
        <f t="shared" si="73"/>
        <v>4</v>
      </c>
      <c r="J13" s="1">
        <f t="shared" si="8"/>
        <v>-0.48878632423619023</v>
      </c>
      <c r="K13" s="1">
        <f t="shared" si="9"/>
        <v>0</v>
      </c>
      <c r="L13" s="1">
        <f t="shared" si="0"/>
        <v>0.48878632423619023</v>
      </c>
      <c r="M13" s="1">
        <f t="shared" si="10"/>
        <v>-1.8140170947047618</v>
      </c>
      <c r="N13" s="1">
        <f t="shared" si="11"/>
        <v>4.966820513645715</v>
      </c>
      <c r="O13" s="1">
        <f t="shared" si="12"/>
        <v>-1.8140170947047618</v>
      </c>
      <c r="P13" s="1">
        <f t="shared" si="13"/>
        <v>1.0540925533894598</v>
      </c>
      <c r="Q13" s="1">
        <f t="shared" si="14"/>
        <v>0</v>
      </c>
      <c r="R13" s="1">
        <f t="shared" si="15"/>
        <v>0</v>
      </c>
      <c r="S13" s="1">
        <f t="shared" si="16"/>
        <v>1</v>
      </c>
      <c r="T13" s="1">
        <f t="shared" si="17"/>
        <v>1</v>
      </c>
      <c r="U13" s="1">
        <f t="shared" si="18"/>
        <v>0</v>
      </c>
      <c r="V13" s="3">
        <f t="shared" si="19"/>
        <v>0</v>
      </c>
      <c r="W13" s="1">
        <f t="shared" si="20"/>
        <v>-3.9473684210526314</v>
      </c>
      <c r="X13" s="1">
        <v>-3.9473684210526314</v>
      </c>
      <c r="Y13" s="1">
        <v>-0.5964912280701752</v>
      </c>
      <c r="Z13" s="1">
        <f t="shared" si="21"/>
        <v>0</v>
      </c>
      <c r="AA13" s="19">
        <f t="shared" si="74"/>
        <v>-0.5964912280701752</v>
      </c>
      <c r="AB13" s="7">
        <f t="shared" si="75"/>
        <v>7.899999999999999</v>
      </c>
      <c r="AC13" s="1">
        <f t="shared" si="24"/>
        <v>-2.3918205337393728</v>
      </c>
      <c r="AD13" s="1">
        <f t="shared" si="25"/>
        <v>0</v>
      </c>
      <c r="AE13" s="1">
        <f t="shared" si="1"/>
        <v>2.3918205337393728</v>
      </c>
      <c r="AF13" s="1">
        <f t="shared" si="26"/>
        <v>-1.9444348591415732</v>
      </c>
      <c r="AG13" s="1">
        <f t="shared" si="27"/>
        <v>13.366622957685575</v>
      </c>
      <c r="AH13" s="1">
        <f t="shared" si="28"/>
        <v>-1.9444348591415732</v>
      </c>
      <c r="AI13" s="1">
        <f t="shared" si="29"/>
        <v>1.0540925533894598</v>
      </c>
      <c r="AJ13" s="1">
        <f t="shared" si="30"/>
        <v>0</v>
      </c>
      <c r="AK13" s="1">
        <f t="shared" si="31"/>
        <v>0</v>
      </c>
      <c r="AL13" s="1">
        <f t="shared" si="32"/>
        <v>1</v>
      </c>
      <c r="AM13" s="1">
        <f t="shared" si="33"/>
        <v>1</v>
      </c>
      <c r="AN13" s="1">
        <f t="shared" si="34"/>
        <v>0</v>
      </c>
      <c r="AO13" s="3">
        <f t="shared" si="35"/>
        <v>0</v>
      </c>
      <c r="AP13" s="1">
        <f t="shared" si="36"/>
        <v>-1.7562304549318475</v>
      </c>
      <c r="AQ13" s="16">
        <v>-1.7562304549318475</v>
      </c>
      <c r="AR13" s="1">
        <f t="shared" si="37"/>
        <v>0</v>
      </c>
      <c r="AS13" s="16">
        <v>-1.7562304549318475</v>
      </c>
      <c r="AT13" s="7">
        <v>13</v>
      </c>
      <c r="AU13" s="1">
        <f t="shared" si="38"/>
        <v>-0.8980792782002409</v>
      </c>
      <c r="AV13" s="1">
        <f t="shared" si="39"/>
        <v>0</v>
      </c>
      <c r="AW13" s="1">
        <f t="shared" si="2"/>
        <v>0.8980792782002409</v>
      </c>
      <c r="AX13" s="1">
        <f t="shared" si="40"/>
        <v>-1.0726889709145082</v>
      </c>
      <c r="AY13" s="1">
        <f t="shared" si="41"/>
        <v>9.43354581089885</v>
      </c>
      <c r="AZ13" s="1">
        <f t="shared" si="42"/>
        <v>-1.0726889709145082</v>
      </c>
      <c r="BA13" s="1">
        <f t="shared" si="43"/>
        <v>1.0540925533894598</v>
      </c>
      <c r="BB13" s="1">
        <f t="shared" si="44"/>
        <v>0</v>
      </c>
      <c r="BC13" s="1">
        <f t="shared" si="45"/>
        <v>0</v>
      </c>
      <c r="BD13" s="1">
        <f t="shared" si="46"/>
        <v>0</v>
      </c>
      <c r="BE13" s="1">
        <f t="shared" si="47"/>
        <v>0</v>
      </c>
      <c r="BF13" s="1">
        <f t="shared" si="48"/>
        <v>0</v>
      </c>
      <c r="BG13" s="3">
        <f t="shared" si="49"/>
        <v>0</v>
      </c>
      <c r="BH13" s="1">
        <f t="shared" si="50"/>
        <v>0</v>
      </c>
      <c r="BI13" s="1">
        <f t="shared" si="51"/>
        <v>0</v>
      </c>
      <c r="BJ13" s="1">
        <v>0</v>
      </c>
      <c r="BK13" s="1">
        <f t="shared" si="52"/>
        <v>0</v>
      </c>
      <c r="BL13" s="16">
        <v>-1.7562304549318475</v>
      </c>
      <c r="BM13" s="12">
        <v>9</v>
      </c>
      <c r="BN13" s="1">
        <f t="shared" si="53"/>
        <v>-0.26827980799999895</v>
      </c>
      <c r="BO13" s="1">
        <f t="shared" si="54"/>
        <v>0</v>
      </c>
      <c r="BP13" s="1">
        <f t="shared" si="3"/>
        <v>0.26827980799999895</v>
      </c>
      <c r="BQ13" s="1">
        <f t="shared" si="55"/>
        <v>0.33534975999999866</v>
      </c>
      <c r="BR13" s="18">
        <f t="shared" si="56"/>
        <v>8.9597580288</v>
      </c>
      <c r="BS13" s="1">
        <f t="shared" si="57"/>
        <v>0.33534975999999866</v>
      </c>
      <c r="BT13" s="1">
        <f t="shared" si="58"/>
        <v>1.0540925533894598</v>
      </c>
      <c r="BU13" s="1">
        <f t="shared" si="59"/>
        <v>0</v>
      </c>
      <c r="BV13" s="1">
        <f t="shared" si="60"/>
        <v>0</v>
      </c>
      <c r="BW13" s="1">
        <f t="shared" si="61"/>
        <v>0</v>
      </c>
      <c r="BX13" s="1">
        <f t="shared" si="62"/>
        <v>0</v>
      </c>
      <c r="BY13" s="1">
        <f t="shared" si="63"/>
        <v>1</v>
      </c>
      <c r="BZ13" s="3">
        <f t="shared" si="64"/>
        <v>1</v>
      </c>
      <c r="CA13" s="1"/>
      <c r="CB13">
        <f t="shared" si="65"/>
        <v>0</v>
      </c>
      <c r="CC13">
        <f t="shared" si="66"/>
        <v>0</v>
      </c>
      <c r="CD13">
        <f t="shared" si="67"/>
        <v>0</v>
      </c>
      <c r="CE13">
        <f t="shared" si="68"/>
        <v>1</v>
      </c>
      <c r="CF13">
        <f t="shared" si="69"/>
        <v>1</v>
      </c>
      <c r="CG13">
        <f t="shared" si="70"/>
        <v>0</v>
      </c>
      <c r="CH13">
        <f t="shared" si="71"/>
        <v>0</v>
      </c>
    </row>
    <row r="14" spans="1:86" ht="12.75">
      <c r="A14" s="1" t="s">
        <v>462</v>
      </c>
      <c r="B14" s="13">
        <v>20080912</v>
      </c>
      <c r="C14">
        <v>56721</v>
      </c>
      <c r="D14" s="1">
        <f t="shared" si="4"/>
        <v>1.426666666666667</v>
      </c>
      <c r="E14" s="1">
        <v>1.426666666666667</v>
      </c>
      <c r="F14" s="1">
        <v>2.5333333333333337</v>
      </c>
      <c r="G14" s="1">
        <f t="shared" si="5"/>
        <v>1</v>
      </c>
      <c r="H14" s="19">
        <f t="shared" si="72"/>
        <v>2.5333333333333337</v>
      </c>
      <c r="I14" s="7">
        <f t="shared" si="73"/>
        <v>4</v>
      </c>
      <c r="J14" s="1">
        <f t="shared" si="8"/>
        <v>-0.10569572605561883</v>
      </c>
      <c r="K14" s="1">
        <f t="shared" si="9"/>
        <v>0</v>
      </c>
      <c r="L14" s="1">
        <f t="shared" si="0"/>
        <v>0.10569572605561883</v>
      </c>
      <c r="M14" s="1">
        <f t="shared" si="10"/>
        <v>1.9154529909028573</v>
      </c>
      <c r="N14" s="1">
        <f t="shared" si="11"/>
        <v>5.541456410916572</v>
      </c>
      <c r="O14" s="1">
        <f t="shared" si="12"/>
        <v>1.9154529909028573</v>
      </c>
      <c r="P14" s="1">
        <f t="shared" si="13"/>
        <v>1.0540925533894598</v>
      </c>
      <c r="Q14" s="1">
        <f t="shared" si="14"/>
        <v>0</v>
      </c>
      <c r="R14" s="1">
        <f t="shared" si="15"/>
        <v>0</v>
      </c>
      <c r="S14" s="1">
        <f t="shared" si="16"/>
        <v>1</v>
      </c>
      <c r="T14" s="1">
        <f t="shared" si="17"/>
        <v>1</v>
      </c>
      <c r="U14" s="1">
        <f t="shared" si="18"/>
        <v>0</v>
      </c>
      <c r="V14" s="3">
        <f t="shared" si="19"/>
        <v>0</v>
      </c>
      <c r="W14" s="1">
        <f t="shared" si="20"/>
        <v>-2.543859649122807</v>
      </c>
      <c r="X14" s="1">
        <v>-2.543859649122807</v>
      </c>
      <c r="Y14" s="1">
        <v>0.8070175438596493</v>
      </c>
      <c r="Z14" s="1">
        <f t="shared" si="21"/>
        <v>0</v>
      </c>
      <c r="AA14" s="19">
        <f t="shared" si="74"/>
        <v>0.8070175438596493</v>
      </c>
      <c r="AB14" s="7">
        <f t="shared" si="75"/>
        <v>7.899999999999999</v>
      </c>
      <c r="AC14" s="1">
        <f t="shared" si="24"/>
        <v>-2.42222835681606</v>
      </c>
      <c r="AD14" s="1">
        <f t="shared" si="25"/>
        <v>0</v>
      </c>
      <c r="AE14" s="1">
        <f t="shared" si="1"/>
        <v>2.42222835681606</v>
      </c>
      <c r="AF14" s="1">
        <f t="shared" si="26"/>
        <v>-0.15203911538343418</v>
      </c>
      <c r="AG14" s="1">
        <f t="shared" si="27"/>
        <v>13.193298366148458</v>
      </c>
      <c r="AH14" s="1">
        <f t="shared" si="28"/>
        <v>-0.15203911538343418</v>
      </c>
      <c r="AI14" s="1">
        <f t="shared" si="29"/>
        <v>1.0540925533894598</v>
      </c>
      <c r="AJ14" s="1">
        <f t="shared" si="30"/>
        <v>0</v>
      </c>
      <c r="AK14" s="1">
        <f t="shared" si="31"/>
        <v>0</v>
      </c>
      <c r="AL14" s="1">
        <f t="shared" si="32"/>
        <v>0</v>
      </c>
      <c r="AM14" s="1">
        <f t="shared" si="33"/>
        <v>0</v>
      </c>
      <c r="AN14" s="1">
        <f t="shared" si="34"/>
        <v>0</v>
      </c>
      <c r="AO14" s="3">
        <f t="shared" si="35"/>
        <v>0</v>
      </c>
      <c r="AP14" s="1">
        <f t="shared" si="36"/>
        <v>-0.37570167135500754</v>
      </c>
      <c r="AQ14" s="16">
        <v>-0.37570167135500754</v>
      </c>
      <c r="AR14" s="1">
        <f t="shared" si="37"/>
        <v>0</v>
      </c>
      <c r="AS14" s="16">
        <v>-0.37570167135500754</v>
      </c>
      <c r="AT14" s="7">
        <v>13</v>
      </c>
      <c r="AU14" s="1">
        <f t="shared" si="38"/>
        <v>-0.7936037568311943</v>
      </c>
      <c r="AV14" s="1">
        <f t="shared" si="39"/>
        <v>0</v>
      </c>
      <c r="AW14" s="1">
        <f t="shared" si="2"/>
        <v>0.7936037568311943</v>
      </c>
      <c r="AX14" s="1">
        <f t="shared" si="40"/>
        <v>0.5223776068452334</v>
      </c>
      <c r="AY14" s="1">
        <f t="shared" si="41"/>
        <v>9.796602050036496</v>
      </c>
      <c r="AZ14" s="1">
        <f t="shared" si="42"/>
        <v>0.5223776068452334</v>
      </c>
      <c r="BA14" s="1">
        <f t="shared" si="43"/>
        <v>1.0540925533894598</v>
      </c>
      <c r="BB14" s="1">
        <f t="shared" si="44"/>
        <v>0</v>
      </c>
      <c r="BC14" s="1">
        <f t="shared" si="45"/>
        <v>0</v>
      </c>
      <c r="BD14" s="1">
        <f t="shared" si="46"/>
        <v>0</v>
      </c>
      <c r="BE14" s="1">
        <f t="shared" si="47"/>
        <v>0</v>
      </c>
      <c r="BF14" s="1">
        <f t="shared" si="48"/>
        <v>0</v>
      </c>
      <c r="BG14" s="3">
        <f t="shared" si="49"/>
        <v>0</v>
      </c>
      <c r="BH14" s="1">
        <f t="shared" si="50"/>
        <v>0</v>
      </c>
      <c r="BI14" s="1">
        <f t="shared" si="51"/>
        <v>-1.3333333333333286</v>
      </c>
      <c r="BJ14" s="1">
        <v>-1.3333333333333286</v>
      </c>
      <c r="BK14" s="1">
        <f t="shared" si="52"/>
        <v>0</v>
      </c>
      <c r="BL14" s="16">
        <v>-0.37570167135500754</v>
      </c>
      <c r="BM14" s="12">
        <v>9</v>
      </c>
      <c r="BN14" s="1">
        <f t="shared" si="53"/>
        <v>-0.4812905130666649</v>
      </c>
      <c r="BO14" s="1">
        <f t="shared" si="54"/>
        <v>0</v>
      </c>
      <c r="BP14" s="1">
        <f t="shared" si="3"/>
        <v>0.4812905130666649</v>
      </c>
      <c r="BQ14" s="1">
        <f t="shared" si="55"/>
        <v>-1.0650535253333295</v>
      </c>
      <c r="BR14" s="18">
        <f t="shared" si="56"/>
        <v>8.92780642304</v>
      </c>
      <c r="BS14" s="1">
        <f t="shared" si="57"/>
        <v>-1.0650535253333295</v>
      </c>
      <c r="BT14" s="1">
        <f t="shared" si="58"/>
        <v>1.0540925533894598</v>
      </c>
      <c r="BU14" s="1">
        <f t="shared" si="59"/>
        <v>0</v>
      </c>
      <c r="BV14" s="1">
        <f t="shared" si="60"/>
        <v>0</v>
      </c>
      <c r="BW14" s="1">
        <f t="shared" si="61"/>
        <v>0</v>
      </c>
      <c r="BX14" s="1">
        <f t="shared" si="62"/>
        <v>0</v>
      </c>
      <c r="BY14" s="1">
        <f t="shared" si="63"/>
        <v>0</v>
      </c>
      <c r="BZ14" s="3">
        <f t="shared" si="64"/>
        <v>0</v>
      </c>
      <c r="CA14" s="1"/>
      <c r="CB14">
        <f t="shared" si="65"/>
        <v>1</v>
      </c>
      <c r="CC14">
        <f t="shared" si="66"/>
        <v>0</v>
      </c>
      <c r="CD14">
        <f t="shared" si="67"/>
        <v>0</v>
      </c>
      <c r="CE14">
        <f t="shared" si="68"/>
        <v>1</v>
      </c>
      <c r="CF14">
        <f t="shared" si="69"/>
        <v>1</v>
      </c>
      <c r="CG14">
        <f t="shared" si="70"/>
        <v>0</v>
      </c>
      <c r="CH14">
        <f t="shared" si="71"/>
        <v>0</v>
      </c>
    </row>
    <row r="15" spans="1:86" ht="12.75">
      <c r="A15" s="1" t="s">
        <v>462</v>
      </c>
      <c r="B15" s="13">
        <v>20081025</v>
      </c>
      <c r="C15">
        <v>68200</v>
      </c>
      <c r="D15" s="1">
        <f t="shared" si="4"/>
        <v>-0.21333333333333293</v>
      </c>
      <c r="E15" s="1">
        <v>-0.21333333333333293</v>
      </c>
      <c r="F15" s="1">
        <v>0.9333333333333336</v>
      </c>
      <c r="G15" s="1">
        <f t="shared" si="5"/>
        <v>0</v>
      </c>
      <c r="H15" s="19">
        <f t="shared" si="72"/>
        <v>0.9333333333333336</v>
      </c>
      <c r="I15" s="7">
        <f t="shared" si="73"/>
        <v>4</v>
      </c>
      <c r="J15" s="1">
        <f t="shared" si="8"/>
        <v>-0.12722324751116165</v>
      </c>
      <c r="K15" s="1">
        <f t="shared" si="9"/>
        <v>0</v>
      </c>
      <c r="L15" s="1">
        <f t="shared" si="0"/>
        <v>0.12722324751116165</v>
      </c>
      <c r="M15" s="1">
        <f t="shared" si="10"/>
        <v>-0.1076376072777141</v>
      </c>
      <c r="N15" s="1">
        <f t="shared" si="11"/>
        <v>5.509165128733258</v>
      </c>
      <c r="O15" s="1">
        <f t="shared" si="12"/>
        <v>-0.1076376072777141</v>
      </c>
      <c r="P15" s="1">
        <f t="shared" si="13"/>
        <v>1.0540925533894598</v>
      </c>
      <c r="Q15" s="1">
        <f t="shared" si="14"/>
        <v>0</v>
      </c>
      <c r="R15" s="1">
        <f t="shared" si="15"/>
        <v>0</v>
      </c>
      <c r="S15" s="1">
        <f t="shared" si="16"/>
        <v>0</v>
      </c>
      <c r="T15" s="1">
        <f t="shared" si="17"/>
        <v>0</v>
      </c>
      <c r="U15" s="1">
        <f t="shared" si="18"/>
        <v>0</v>
      </c>
      <c r="V15" s="3">
        <f t="shared" si="19"/>
        <v>0</v>
      </c>
      <c r="W15" s="1">
        <f t="shared" si="20"/>
        <v>-4.473684210526316</v>
      </c>
      <c r="X15" s="1">
        <v>-4.473684210526316</v>
      </c>
      <c r="Y15" s="1">
        <v>-1.1228070175438594</v>
      </c>
      <c r="Z15" s="1">
        <f t="shared" si="21"/>
        <v>0</v>
      </c>
      <c r="AA15" s="19">
        <f t="shared" si="74"/>
        <v>-1.1228070175438594</v>
      </c>
      <c r="AB15" s="7">
        <f t="shared" si="75"/>
        <v>7.899999999999999</v>
      </c>
      <c r="AC15" s="1">
        <f t="shared" si="24"/>
        <v>-2.8325195275581114</v>
      </c>
      <c r="AD15" s="1">
        <f t="shared" si="25"/>
        <v>0</v>
      </c>
      <c r="AE15" s="1">
        <f t="shared" si="1"/>
        <v>2.8325195275581114</v>
      </c>
      <c r="AF15" s="1">
        <f t="shared" si="26"/>
        <v>-2.051455853710256</v>
      </c>
      <c r="AG15" s="1">
        <f t="shared" si="27"/>
        <v>10.854638692918765</v>
      </c>
      <c r="AH15" s="1">
        <f t="shared" si="28"/>
        <v>-2.051455853710256</v>
      </c>
      <c r="AI15" s="1">
        <f t="shared" si="29"/>
        <v>1.0540925533894598</v>
      </c>
      <c r="AJ15" s="1">
        <f t="shared" si="30"/>
        <v>0</v>
      </c>
      <c r="AK15" s="1">
        <f t="shared" si="31"/>
        <v>0</v>
      </c>
      <c r="AL15" s="1">
        <f t="shared" si="32"/>
        <v>1</v>
      </c>
      <c r="AM15" s="1">
        <f t="shared" si="33"/>
        <v>1</v>
      </c>
      <c r="AN15" s="1">
        <f t="shared" si="34"/>
        <v>0</v>
      </c>
      <c r="AO15" s="3">
        <f t="shared" si="35"/>
        <v>0</v>
      </c>
      <c r="AP15" s="1">
        <f t="shared" si="36"/>
        <v>-1.348376476237521</v>
      </c>
      <c r="AQ15" s="16">
        <v>-1.348376476237521</v>
      </c>
      <c r="AR15" s="1">
        <f t="shared" si="37"/>
        <v>0</v>
      </c>
      <c r="AS15" s="16">
        <v>-1.348376476237521</v>
      </c>
      <c r="AT15" s="7">
        <v>13</v>
      </c>
      <c r="AU15" s="1">
        <f t="shared" si="38"/>
        <v>-0.9045583007124597</v>
      </c>
      <c r="AV15" s="1">
        <f t="shared" si="39"/>
        <v>0</v>
      </c>
      <c r="AW15" s="1">
        <f t="shared" si="2"/>
        <v>0.9045583007124597</v>
      </c>
      <c r="AX15" s="1">
        <f t="shared" si="40"/>
        <v>-0.5547727194063267</v>
      </c>
      <c r="AY15" s="1">
        <f t="shared" si="41"/>
        <v>9.411437296892458</v>
      </c>
      <c r="AZ15" s="1">
        <f t="shared" si="42"/>
        <v>-0.5547727194063267</v>
      </c>
      <c r="BA15" s="1">
        <f t="shared" si="43"/>
        <v>1.0540925533894598</v>
      </c>
      <c r="BB15" s="1">
        <f t="shared" si="44"/>
        <v>0</v>
      </c>
      <c r="BC15" s="1">
        <f t="shared" si="45"/>
        <v>0</v>
      </c>
      <c r="BD15" s="1">
        <f t="shared" si="46"/>
        <v>0</v>
      </c>
      <c r="BE15" s="1">
        <f t="shared" si="47"/>
        <v>0</v>
      </c>
      <c r="BF15" s="1">
        <f t="shared" si="48"/>
        <v>0</v>
      </c>
      <c r="BG15" s="3">
        <f t="shared" si="49"/>
        <v>0</v>
      </c>
      <c r="BH15" s="1">
        <f t="shared" si="50"/>
        <v>0</v>
      </c>
      <c r="BI15" s="1">
        <f t="shared" si="51"/>
        <v>-1.3333333333333286</v>
      </c>
      <c r="BJ15" s="1">
        <v>-1.3333333333333286</v>
      </c>
      <c r="BK15" s="1">
        <f t="shared" si="52"/>
        <v>0</v>
      </c>
      <c r="BL15" s="16">
        <v>-1.348376476237521</v>
      </c>
      <c r="BM15" s="12">
        <v>9</v>
      </c>
      <c r="BN15" s="1">
        <f t="shared" si="53"/>
        <v>-0.6516990771199977</v>
      </c>
      <c r="BO15" s="1">
        <f t="shared" si="54"/>
        <v>0</v>
      </c>
      <c r="BP15" s="1">
        <f t="shared" si="3"/>
        <v>0.6516990771199977</v>
      </c>
      <c r="BQ15" s="1">
        <f t="shared" si="55"/>
        <v>-0.8520428202666637</v>
      </c>
      <c r="BR15" s="18">
        <f t="shared" si="56"/>
        <v>8.902245138432</v>
      </c>
      <c r="BS15" s="1">
        <f t="shared" si="57"/>
        <v>-0.8520428202666637</v>
      </c>
      <c r="BT15" s="1">
        <f t="shared" si="58"/>
        <v>1.0540925533894598</v>
      </c>
      <c r="BU15" s="1">
        <f t="shared" si="59"/>
        <v>0</v>
      </c>
      <c r="BV15" s="1">
        <f t="shared" si="60"/>
        <v>0</v>
      </c>
      <c r="BW15" s="1">
        <f t="shared" si="61"/>
        <v>0</v>
      </c>
      <c r="BX15" s="1">
        <f t="shared" si="62"/>
        <v>0</v>
      </c>
      <c r="BY15" s="1">
        <f t="shared" si="63"/>
        <v>0</v>
      </c>
      <c r="BZ15" s="3">
        <f t="shared" si="64"/>
        <v>0</v>
      </c>
      <c r="CA15" s="1"/>
      <c r="CB15">
        <f t="shared" si="65"/>
        <v>0</v>
      </c>
      <c r="CC15">
        <f t="shared" si="66"/>
        <v>0</v>
      </c>
      <c r="CD15">
        <f t="shared" si="67"/>
        <v>0</v>
      </c>
      <c r="CE15">
        <f t="shared" si="68"/>
        <v>1</v>
      </c>
      <c r="CF15">
        <f t="shared" si="69"/>
        <v>1</v>
      </c>
      <c r="CG15">
        <f t="shared" si="70"/>
        <v>0</v>
      </c>
      <c r="CH15">
        <f t="shared" si="71"/>
        <v>0</v>
      </c>
    </row>
    <row r="16" spans="1:86" ht="12.75">
      <c r="A16" s="1" t="s">
        <v>462</v>
      </c>
      <c r="B16" s="13">
        <v>20090419</v>
      </c>
      <c r="C16">
        <v>68201</v>
      </c>
      <c r="D16" s="1">
        <f t="shared" si="4"/>
        <v>0.3200000000000003</v>
      </c>
      <c r="E16" s="1">
        <v>0.3200000000000003</v>
      </c>
      <c r="F16" s="1">
        <v>1.4666666666666668</v>
      </c>
      <c r="G16" s="1">
        <f t="shared" si="5"/>
        <v>0</v>
      </c>
      <c r="H16" s="19">
        <f t="shared" si="72"/>
        <v>1.4666666666666668</v>
      </c>
      <c r="I16" s="7">
        <f t="shared" si="73"/>
        <v>4</v>
      </c>
      <c r="J16" s="1">
        <f t="shared" si="8"/>
        <v>-0.03777859800892927</v>
      </c>
      <c r="K16" s="1">
        <f t="shared" si="9"/>
        <v>0</v>
      </c>
      <c r="L16" s="1">
        <f t="shared" si="0"/>
        <v>0.03777859800892927</v>
      </c>
      <c r="M16" s="1">
        <f t="shared" si="10"/>
        <v>0.44722324751116194</v>
      </c>
      <c r="N16" s="1">
        <f t="shared" si="11"/>
        <v>5.643332102986606</v>
      </c>
      <c r="O16" s="1">
        <f t="shared" si="12"/>
        <v>0.44722324751116194</v>
      </c>
      <c r="P16" s="1">
        <f t="shared" si="13"/>
        <v>1.0540925533894598</v>
      </c>
      <c r="Q16" s="1">
        <f t="shared" si="14"/>
        <v>0</v>
      </c>
      <c r="R16" s="1">
        <f t="shared" si="15"/>
        <v>0</v>
      </c>
      <c r="S16" s="1">
        <f t="shared" si="16"/>
        <v>0</v>
      </c>
      <c r="T16" s="1">
        <f t="shared" si="17"/>
        <v>0</v>
      </c>
      <c r="U16" s="1">
        <f t="shared" si="18"/>
        <v>1</v>
      </c>
      <c r="V16" s="3">
        <f t="shared" si="19"/>
        <v>1</v>
      </c>
      <c r="W16" s="1">
        <f t="shared" si="20"/>
        <v>-4.350877192982456</v>
      </c>
      <c r="X16" s="1">
        <v>-4.350877192982456</v>
      </c>
      <c r="Y16" s="1">
        <v>-0.9999999999999999</v>
      </c>
      <c r="Z16" s="1">
        <f t="shared" si="21"/>
        <v>0</v>
      </c>
      <c r="AA16" s="19">
        <f t="shared" si="74"/>
        <v>-0.9999999999999999</v>
      </c>
      <c r="AB16" s="7">
        <f t="shared" si="75"/>
        <v>7.899999999999999</v>
      </c>
      <c r="AC16" s="1">
        <f t="shared" si="24"/>
        <v>-3.1361910606429806</v>
      </c>
      <c r="AD16" s="1">
        <f t="shared" si="25"/>
        <v>0</v>
      </c>
      <c r="AE16" s="1">
        <f t="shared" si="1"/>
        <v>3.1361910606429806</v>
      </c>
      <c r="AF16" s="1">
        <f t="shared" si="26"/>
        <v>-1.518357665424345</v>
      </c>
      <c r="AG16" s="1">
        <f t="shared" si="27"/>
        <v>9.12371095433501</v>
      </c>
      <c r="AH16" s="1">
        <f t="shared" si="28"/>
        <v>-1.518357665424345</v>
      </c>
      <c r="AI16" s="1">
        <f t="shared" si="29"/>
        <v>1.0540925533894598</v>
      </c>
      <c r="AJ16" s="1">
        <f t="shared" si="30"/>
        <v>0</v>
      </c>
      <c r="AK16" s="1">
        <f t="shared" si="31"/>
        <v>0</v>
      </c>
      <c r="AL16" s="1">
        <f t="shared" si="32"/>
        <v>0</v>
      </c>
      <c r="AM16" s="1">
        <f t="shared" si="33"/>
        <v>1</v>
      </c>
      <c r="AN16" s="1">
        <f t="shared" si="34"/>
        <v>0</v>
      </c>
      <c r="AO16" s="3">
        <f t="shared" si="35"/>
        <v>0</v>
      </c>
      <c r="AP16" s="1">
        <f t="shared" si="36"/>
        <v>-1.7562304549318475</v>
      </c>
      <c r="AQ16" s="16">
        <v>-1.7562304549318475</v>
      </c>
      <c r="AR16" s="1">
        <f t="shared" si="37"/>
        <v>0</v>
      </c>
      <c r="AS16" s="16">
        <v>-1.7562304549318475</v>
      </c>
      <c r="AT16" s="7">
        <v>13</v>
      </c>
      <c r="AU16" s="1">
        <f t="shared" si="38"/>
        <v>-1.0748927315563372</v>
      </c>
      <c r="AV16" s="1">
        <f t="shared" si="39"/>
        <v>0</v>
      </c>
      <c r="AW16" s="1">
        <f t="shared" si="2"/>
        <v>1.0748927315563372</v>
      </c>
      <c r="AX16" s="1">
        <f t="shared" si="40"/>
        <v>-0.8516721542193878</v>
      </c>
      <c r="AY16" s="1">
        <f t="shared" si="41"/>
        <v>8.846710591450684</v>
      </c>
      <c r="AZ16" s="1">
        <f t="shared" si="42"/>
        <v>-0.8516721542193878</v>
      </c>
      <c r="BA16" s="1">
        <f t="shared" si="43"/>
        <v>1.0540925533894598</v>
      </c>
      <c r="BB16" s="1">
        <f t="shared" si="44"/>
        <v>0</v>
      </c>
      <c r="BC16" s="1">
        <f t="shared" si="45"/>
        <v>0</v>
      </c>
      <c r="BD16" s="1">
        <f t="shared" si="46"/>
        <v>0</v>
      </c>
      <c r="BE16" s="1">
        <f t="shared" si="47"/>
        <v>0</v>
      </c>
      <c r="BF16" s="1">
        <f t="shared" si="48"/>
        <v>0</v>
      </c>
      <c r="BG16" s="3">
        <f t="shared" si="49"/>
        <v>0</v>
      </c>
      <c r="BH16" s="1">
        <f t="shared" si="50"/>
        <v>0</v>
      </c>
      <c r="BI16" s="1">
        <f t="shared" si="51"/>
        <v>0</v>
      </c>
      <c r="BJ16" s="1">
        <v>0</v>
      </c>
      <c r="BK16" s="1">
        <f t="shared" si="52"/>
        <v>0</v>
      </c>
      <c r="BL16" s="16">
        <v>-1.7562304549318475</v>
      </c>
      <c r="BM16" s="12">
        <v>9</v>
      </c>
      <c r="BN16" s="1">
        <f t="shared" si="53"/>
        <v>-0.5213592616959982</v>
      </c>
      <c r="BO16" s="1">
        <f t="shared" si="54"/>
        <v>0</v>
      </c>
      <c r="BP16" s="1">
        <f t="shared" si="3"/>
        <v>0.5213592616959982</v>
      </c>
      <c r="BQ16" s="1">
        <f t="shared" si="55"/>
        <v>0.6516990771199977</v>
      </c>
      <c r="BR16" s="18">
        <f t="shared" si="56"/>
        <v>8.9217961107456</v>
      </c>
      <c r="BS16" s="1">
        <f t="shared" si="57"/>
        <v>0.6516990771199977</v>
      </c>
      <c r="BT16" s="1">
        <f t="shared" si="58"/>
        <v>1.0540925533894598</v>
      </c>
      <c r="BU16" s="1">
        <f t="shared" si="59"/>
        <v>0</v>
      </c>
      <c r="BV16" s="1">
        <f t="shared" si="60"/>
        <v>0</v>
      </c>
      <c r="BW16" s="1">
        <f t="shared" si="61"/>
        <v>0</v>
      </c>
      <c r="BX16" s="1">
        <f t="shared" si="62"/>
        <v>0</v>
      </c>
      <c r="BY16" s="1">
        <f t="shared" si="63"/>
        <v>0</v>
      </c>
      <c r="BZ16" s="3">
        <f t="shared" si="64"/>
        <v>0</v>
      </c>
      <c r="CA16" s="1"/>
      <c r="CB16">
        <f t="shared" si="65"/>
        <v>0</v>
      </c>
      <c r="CC16">
        <f t="shared" si="66"/>
        <v>0</v>
      </c>
      <c r="CD16">
        <f t="shared" si="67"/>
        <v>0</v>
      </c>
      <c r="CE16">
        <f t="shared" si="68"/>
        <v>0</v>
      </c>
      <c r="CF16">
        <f t="shared" si="69"/>
        <v>1</v>
      </c>
      <c r="CG16">
        <f t="shared" si="70"/>
        <v>0</v>
      </c>
      <c r="CH16">
        <f t="shared" si="71"/>
        <v>0</v>
      </c>
    </row>
    <row r="17" spans="1:86" ht="13.5" thickBot="1">
      <c r="A17" s="1" t="s">
        <v>462</v>
      </c>
      <c r="B17" s="20">
        <v>20090807</v>
      </c>
      <c r="C17" s="21">
        <v>70663</v>
      </c>
      <c r="D17" s="1" t="e">
        <f>IF(Q17=1,IF(ABS(#REF!-E17)&gt;D$3,IF(E17&gt;J16,IF(E17&gt;#REF!,J16+D$4,E17),IF(E17&lt;#REF!,J16-D$4,E17)),E17),E17)</f>
        <v>#REF!</v>
      </c>
      <c r="E17" s="1">
        <v>-2.3</v>
      </c>
      <c r="F17" s="1">
        <v>-1.133333333333333</v>
      </c>
      <c r="G17" s="1">
        <f t="shared" si="5"/>
        <v>0</v>
      </c>
      <c r="H17" s="19">
        <f t="shared" si="72"/>
        <v>-1.133333333333333</v>
      </c>
      <c r="I17" s="7">
        <f t="shared" si="73"/>
        <v>4</v>
      </c>
      <c r="J17" s="1" t="e">
        <f t="shared" si="8"/>
        <v>#REF!</v>
      </c>
      <c r="K17" s="1" t="e">
        <f t="shared" si="9"/>
        <v>#REF!</v>
      </c>
      <c r="L17" s="1" t="e">
        <f t="shared" si="0"/>
        <v>#REF!</v>
      </c>
      <c r="M17" s="1" t="e">
        <f t="shared" si="10"/>
        <v>#REF!</v>
      </c>
      <c r="N17" s="1" t="e">
        <f t="shared" si="11"/>
        <v>#REF!</v>
      </c>
      <c r="O17" s="1">
        <f t="shared" si="12"/>
        <v>-2.2622214019910705</v>
      </c>
      <c r="P17" s="1">
        <f t="shared" si="13"/>
        <v>1.0540925533894598</v>
      </c>
      <c r="Q17" s="1">
        <f t="shared" si="14"/>
        <v>1</v>
      </c>
      <c r="R17" s="1">
        <f t="shared" si="15"/>
        <v>1</v>
      </c>
      <c r="S17" s="1">
        <f t="shared" si="16"/>
        <v>1</v>
      </c>
      <c r="T17" s="1">
        <f t="shared" si="17"/>
        <v>1</v>
      </c>
      <c r="U17" s="1">
        <f t="shared" si="18"/>
        <v>0</v>
      </c>
      <c r="V17" s="3">
        <f t="shared" si="19"/>
        <v>0</v>
      </c>
      <c r="W17" s="1">
        <f>IF(AJ17=1,IF(ABS(#REF!-X17)&gt;W$3,IF(X17&gt;AC16,IF(X17&gt;#REF!,AC16+W$4,X17),IF(X17&lt;#REF!,AC16-W$4,X17)),X17),X17)</f>
        <v>-4.7368421052631575</v>
      </c>
      <c r="X17" s="1">
        <v>-4.7368421052631575</v>
      </c>
      <c r="Y17" s="1">
        <v>-1.3859649122807014</v>
      </c>
      <c r="Z17" s="1">
        <f t="shared" si="21"/>
        <v>0</v>
      </c>
      <c r="AA17" s="19">
        <f t="shared" si="74"/>
        <v>-1.3859649122807014</v>
      </c>
      <c r="AB17" s="7">
        <f t="shared" si="75"/>
        <v>7.899999999999999</v>
      </c>
      <c r="AC17" s="1">
        <f t="shared" si="24"/>
        <v>-3.4563212695670162</v>
      </c>
      <c r="AD17" s="1">
        <f t="shared" si="25"/>
        <v>0</v>
      </c>
      <c r="AE17" s="1">
        <f t="shared" si="1"/>
        <v>3.4563212695670162</v>
      </c>
      <c r="AF17" s="1">
        <f t="shared" si="26"/>
        <v>-1.600651044620177</v>
      </c>
      <c r="AG17" s="1">
        <f t="shared" si="27"/>
        <v>7.298968763468007</v>
      </c>
      <c r="AH17" s="1">
        <f t="shared" si="28"/>
        <v>-1.600651044620177</v>
      </c>
      <c r="AI17" s="1">
        <f t="shared" si="29"/>
        <v>1.0540925533894598</v>
      </c>
      <c r="AJ17" s="1">
        <f t="shared" si="30"/>
        <v>0</v>
      </c>
      <c r="AK17" s="1">
        <f t="shared" si="31"/>
        <v>0</v>
      </c>
      <c r="AL17" s="1">
        <f t="shared" si="32"/>
        <v>0</v>
      </c>
      <c r="AM17" s="1">
        <f t="shared" si="33"/>
        <v>1</v>
      </c>
      <c r="AN17" s="1">
        <f t="shared" si="34"/>
        <v>0</v>
      </c>
      <c r="AO17" s="3">
        <f t="shared" si="35"/>
        <v>0</v>
      </c>
      <c r="AP17" s="1">
        <f>IF(BB17=1,IF(ABS(#REF!-AQ17)&gt;AP$3,IF(AQ17&gt;AU16,IF(AQ17&gt;#REF!,AU16+AP$4,AQ17),IF(AQ17&lt;#REF!,AU16-AP$4,AQ17)),AQ17),AQ17)</f>
        <v>-1.348376476237521</v>
      </c>
      <c r="AQ17" s="16">
        <v>-1.348376476237521</v>
      </c>
      <c r="AR17" s="1">
        <f t="shared" si="37"/>
        <v>0</v>
      </c>
      <c r="AS17" s="16">
        <v>-1.348376476237521</v>
      </c>
      <c r="AT17" s="7">
        <v>13</v>
      </c>
      <c r="AU17" s="1">
        <f t="shared" si="38"/>
        <v>-1.129589480492574</v>
      </c>
      <c r="AV17" s="1">
        <f t="shared" si="39"/>
        <v>0</v>
      </c>
      <c r="AW17" s="1">
        <f t="shared" si="2"/>
        <v>1.129589480492574</v>
      </c>
      <c r="AX17" s="1">
        <f t="shared" si="40"/>
        <v>-0.27348374468118375</v>
      </c>
      <c r="AY17" s="1">
        <f t="shared" si="41"/>
        <v>8.67194796854718</v>
      </c>
      <c r="AZ17" s="1">
        <f t="shared" si="42"/>
        <v>-0.27348374468118375</v>
      </c>
      <c r="BA17" s="1">
        <f t="shared" si="43"/>
        <v>1.0540925533894598</v>
      </c>
      <c r="BB17" s="1">
        <f t="shared" si="44"/>
        <v>0</v>
      </c>
      <c r="BC17" s="1">
        <f t="shared" si="45"/>
        <v>0</v>
      </c>
      <c r="BD17" s="1">
        <f t="shared" si="46"/>
        <v>0</v>
      </c>
      <c r="BE17" s="1">
        <f t="shared" si="47"/>
        <v>0</v>
      </c>
      <c r="BF17" s="1">
        <f t="shared" si="48"/>
        <v>0</v>
      </c>
      <c r="BG17" s="3">
        <f t="shared" si="49"/>
        <v>1</v>
      </c>
      <c r="BH17" s="1">
        <f t="shared" si="50"/>
        <v>0</v>
      </c>
      <c r="BI17" s="1">
        <f>IF(BU17=1,IF(ABS(#REF!-BJ17)&gt;BI$3,IF(BJ17&gt;BN16,IF(BJ17&gt;#REF!,BN16+BI$4,BJ17),IF(BJ17&lt;#REF!,BN16-BI$4,BJ17)),BJ17),BJ17)</f>
        <v>0</v>
      </c>
      <c r="BJ17" s="1">
        <v>0</v>
      </c>
      <c r="BK17" s="1">
        <f t="shared" si="52"/>
        <v>0</v>
      </c>
      <c r="BL17" s="16">
        <v>-1.348376476237521</v>
      </c>
      <c r="BM17" s="12">
        <v>9</v>
      </c>
      <c r="BN17" s="1">
        <f t="shared" si="53"/>
        <v>-0.4170874093567986</v>
      </c>
      <c r="BO17" s="1">
        <f t="shared" si="54"/>
        <v>0</v>
      </c>
      <c r="BP17" s="1">
        <f t="shared" si="3"/>
        <v>0.4170874093567986</v>
      </c>
      <c r="BQ17" s="1">
        <f t="shared" si="55"/>
        <v>0.5213592616959982</v>
      </c>
      <c r="BR17" s="18">
        <f t="shared" si="56"/>
        <v>8.93743688859648</v>
      </c>
      <c r="BS17" s="1">
        <f t="shared" si="57"/>
        <v>0.5213592616959982</v>
      </c>
      <c r="BT17" s="1">
        <f t="shared" si="58"/>
        <v>1.0540925533894598</v>
      </c>
      <c r="BU17" s="1">
        <f t="shared" si="59"/>
        <v>0</v>
      </c>
      <c r="BV17" s="1">
        <f t="shared" si="60"/>
        <v>0</v>
      </c>
      <c r="BW17" s="1">
        <f t="shared" si="61"/>
        <v>0</v>
      </c>
      <c r="BX17" s="1">
        <f t="shared" si="62"/>
        <v>0</v>
      </c>
      <c r="BY17" s="1">
        <f t="shared" si="63"/>
        <v>0</v>
      </c>
      <c r="BZ17" s="3">
        <f t="shared" si="64"/>
        <v>0</v>
      </c>
      <c r="CA17" s="1"/>
      <c r="CB17">
        <f t="shared" si="65"/>
        <v>0</v>
      </c>
      <c r="CC17" t="e">
        <f t="shared" si="66"/>
        <v>#REF!</v>
      </c>
      <c r="CD17">
        <f t="shared" si="67"/>
        <v>1</v>
      </c>
      <c r="CE17">
        <f t="shared" si="68"/>
        <v>1</v>
      </c>
      <c r="CF17">
        <f t="shared" si="69"/>
        <v>1</v>
      </c>
      <c r="CG17">
        <f t="shared" si="70"/>
        <v>0</v>
      </c>
      <c r="CH17">
        <f t="shared" si="71"/>
        <v>0</v>
      </c>
    </row>
    <row r="18" spans="1:86" ht="12.75">
      <c r="A18" s="1"/>
      <c r="B18" s="1"/>
      <c r="C18" s="1"/>
      <c r="D18" s="1"/>
      <c r="E18" s="1"/>
      <c r="F18" s="1"/>
      <c r="G18" s="1">
        <f>SUM(G5:G17)</f>
        <v>1</v>
      </c>
      <c r="H18" s="1">
        <f>AVERAGE(H5:H17)</f>
        <v>0.4116373626373629</v>
      </c>
      <c r="I18" s="1">
        <f>AVERAGE(I5:I17)</f>
        <v>4.7846153846153845</v>
      </c>
      <c r="J18" s="1"/>
      <c r="K18" s="1">
        <f>SUM(K5:K16)</f>
        <v>0</v>
      </c>
      <c r="L18" s="1"/>
      <c r="M18" s="1">
        <f>AVERAGE(M5:M16)</f>
        <v>-0.37851886028149834</v>
      </c>
      <c r="N18" s="1" t="e">
        <f>AVERAGE(N5:N17)</f>
        <v>#REF!</v>
      </c>
      <c r="O18" s="1">
        <f>VAR(O8:O17)</f>
        <v>2.048044805534869</v>
      </c>
      <c r="P18" s="1">
        <v>10</v>
      </c>
      <c r="Q18" s="1">
        <f aca="true" t="shared" si="76" ref="Q18:V18">SUM(Q5:Q17)</f>
        <v>2</v>
      </c>
      <c r="R18" s="1">
        <f t="shared" si="76"/>
        <v>2</v>
      </c>
      <c r="S18" s="1">
        <f t="shared" si="76"/>
        <v>5</v>
      </c>
      <c r="T18" s="1">
        <f t="shared" si="76"/>
        <v>6</v>
      </c>
      <c r="U18" s="1">
        <f t="shared" si="76"/>
        <v>1</v>
      </c>
      <c r="V18" s="3">
        <f t="shared" si="76"/>
        <v>3</v>
      </c>
      <c r="W18" s="1"/>
      <c r="X18" s="1"/>
      <c r="Y18" s="1"/>
      <c r="Z18" s="1">
        <f>SUM(Z5:Z17)</f>
        <v>0</v>
      </c>
      <c r="AA18" s="1">
        <f>AVERAGE(AA5:AA17)</f>
        <v>-0.9768956899798021</v>
      </c>
      <c r="AB18" s="1">
        <f>AVERAGE(AB5:AB17)</f>
        <v>16.715384615384618</v>
      </c>
      <c r="AC18" s="1"/>
      <c r="AD18" s="1">
        <f>SUM(AD5:AD16)</f>
        <v>0</v>
      </c>
      <c r="AE18" s="1"/>
      <c r="AF18" s="1">
        <f>AVERAGE(AF5:AF16)</f>
        <v>-0.7591272276488604</v>
      </c>
      <c r="AG18" s="1">
        <f>AVERAGE(AG5:AG17)</f>
        <v>15.529051821366933</v>
      </c>
      <c r="AH18" s="1">
        <f>VAR(AH8:AH17)</f>
        <v>1.2861552679605082</v>
      </c>
      <c r="AI18" s="1">
        <v>10</v>
      </c>
      <c r="AJ18" s="1">
        <f aca="true" t="shared" si="77" ref="AJ18:AO18">SUM(AJ5:AJ17)</f>
        <v>2</v>
      </c>
      <c r="AK18" s="1">
        <f t="shared" si="77"/>
        <v>2</v>
      </c>
      <c r="AL18" s="1">
        <f t="shared" si="77"/>
        <v>5</v>
      </c>
      <c r="AM18" s="1">
        <f t="shared" si="77"/>
        <v>8</v>
      </c>
      <c r="AN18" s="1">
        <f t="shared" si="77"/>
        <v>0</v>
      </c>
      <c r="AO18" s="3">
        <f t="shared" si="77"/>
        <v>2</v>
      </c>
      <c r="AP18" s="1"/>
      <c r="AQ18" s="1"/>
      <c r="AR18" s="1">
        <f>SUM(AR5:AR17)</f>
        <v>0</v>
      </c>
      <c r="AS18" s="1">
        <f>AVERAGE(AS5:AS17)</f>
        <v>-0.8799928349557232</v>
      </c>
      <c r="AT18" s="1">
        <f>AVERAGE(AT5:AT17)</f>
        <v>13</v>
      </c>
      <c r="AU18" s="1"/>
      <c r="AV18" s="1">
        <f>SUM(AV5:AV16)</f>
        <v>0</v>
      </c>
      <c r="AW18" s="1"/>
      <c r="AX18" s="1">
        <f>AVERAGE(AX5:AX16)</f>
        <v>-0.06396194025647349</v>
      </c>
      <c r="AY18" s="1">
        <f>AVERAGE(AY5:AY17)</f>
        <v>9.73915969667783</v>
      </c>
      <c r="AZ18" s="1">
        <f>VAR(AZ8:AZ17)</f>
        <v>0.5639957194424894</v>
      </c>
      <c r="BA18" s="1">
        <v>10</v>
      </c>
      <c r="BB18" s="1">
        <f aca="true" t="shared" si="78" ref="BB18:BH18">SUM(BB5:BB17)</f>
        <v>0</v>
      </c>
      <c r="BC18" s="1">
        <f t="shared" si="78"/>
        <v>0</v>
      </c>
      <c r="BD18" s="1">
        <f t="shared" si="78"/>
        <v>0</v>
      </c>
      <c r="BE18" s="1">
        <f t="shared" si="78"/>
        <v>0</v>
      </c>
      <c r="BF18" s="1">
        <f t="shared" si="78"/>
        <v>1</v>
      </c>
      <c r="BG18" s="3">
        <f t="shared" si="78"/>
        <v>4</v>
      </c>
      <c r="BH18" s="1">
        <f t="shared" si="78"/>
        <v>0</v>
      </c>
      <c r="BI18" s="1"/>
      <c r="BJ18" s="1"/>
      <c r="BK18" s="1">
        <f>SUM(BK5:BK17)</f>
        <v>0</v>
      </c>
      <c r="BL18" s="1">
        <f>AVERAGE(BL5:BL17)</f>
        <v>-0.8799928349557232</v>
      </c>
      <c r="BM18" s="18">
        <f>AVERAGE(BM5:BM17)</f>
        <v>9</v>
      </c>
      <c r="BN18" s="1"/>
      <c r="BO18" s="1">
        <f>SUM(BO5:BO16)</f>
        <v>0</v>
      </c>
      <c r="BP18" s="1"/>
      <c r="BQ18" s="1">
        <f>AVERAGE(BQ5:BQ16)</f>
        <v>-0.06445524792889</v>
      </c>
      <c r="BR18" s="18">
        <f>AVERAGE(BR5:BR17)</f>
        <v>8.933865572739546</v>
      </c>
      <c r="BS18" s="1">
        <f>VAR(BS8:BS17)</f>
        <v>0.852994407817741</v>
      </c>
      <c r="BT18" s="1">
        <v>10</v>
      </c>
      <c r="BU18" s="1">
        <f aca="true" t="shared" si="79" ref="BU18:BZ18">SUM(BU5:BU17)</f>
        <v>0</v>
      </c>
      <c r="BV18" s="1">
        <f t="shared" si="79"/>
        <v>0</v>
      </c>
      <c r="BW18" s="1">
        <f t="shared" si="79"/>
        <v>0</v>
      </c>
      <c r="BX18" s="1">
        <f t="shared" si="79"/>
        <v>1</v>
      </c>
      <c r="BY18" s="1">
        <f t="shared" si="79"/>
        <v>5</v>
      </c>
      <c r="BZ18" s="3">
        <f t="shared" si="79"/>
        <v>5</v>
      </c>
      <c r="CA18" s="1"/>
      <c r="CB18" s="1">
        <f>SUM(CB5:CB17)</f>
        <v>1</v>
      </c>
      <c r="CC18" s="1">
        <f>SUM(CC5:CC16)</f>
        <v>0</v>
      </c>
      <c r="CD18" s="1">
        <f>SUM(CD5:CD17)</f>
        <v>4</v>
      </c>
      <c r="CE18" s="1">
        <f>SUM(CE5:CE17)</f>
        <v>8</v>
      </c>
      <c r="CF18" s="1">
        <f>SUM(CF5:CF17)</f>
        <v>11</v>
      </c>
      <c r="CG18" s="1">
        <f>SUM(CG5:CG17)</f>
        <v>0</v>
      </c>
      <c r="CH18" s="1">
        <f>SUM(CH5:CH17)</f>
        <v>0</v>
      </c>
    </row>
    <row r="19" spans="1:79" ht="12.75">
      <c r="A19" s="1"/>
      <c r="B19" s="1"/>
      <c r="C19" s="1"/>
      <c r="D19" s="1"/>
      <c r="E19" s="1"/>
      <c r="F19" s="1"/>
      <c r="G19" s="1"/>
      <c r="H19" s="1">
        <f>I$3+H18*I$4</f>
        <v>6.317456043956044</v>
      </c>
      <c r="I19" s="1"/>
      <c r="J19" s="1"/>
      <c r="K19" s="1"/>
      <c r="L19" s="1"/>
      <c r="M19" s="1">
        <f>N$3+M18*N$4</f>
        <v>5.1322217095777525</v>
      </c>
      <c r="N19" s="1"/>
      <c r="O19" s="1">
        <f>VAR(O8:O17)</f>
        <v>2.048044805534869</v>
      </c>
      <c r="P19" s="1">
        <v>20</v>
      </c>
      <c r="Q19" s="1"/>
      <c r="R19" s="1"/>
      <c r="S19" s="1">
        <f>S18-R18</f>
        <v>3</v>
      </c>
      <c r="T19" s="1"/>
      <c r="U19" s="1"/>
      <c r="V19" s="3"/>
      <c r="W19" s="1"/>
      <c r="X19" s="1"/>
      <c r="Y19" s="1"/>
      <c r="Z19" s="1"/>
      <c r="AA19" s="1">
        <f>AB$3+AA18*AB$4</f>
        <v>21.431694567115127</v>
      </c>
      <c r="AB19" s="1"/>
      <c r="AC19" s="1"/>
      <c r="AD19" s="1"/>
      <c r="AE19" s="1"/>
      <c r="AF19" s="1">
        <f>AG$3+AF18*AG$4</f>
        <v>22.672974802401495</v>
      </c>
      <c r="AG19" s="1"/>
      <c r="AH19" s="1">
        <f>VAR(AH8:AH17)</f>
        <v>1.2861552679605082</v>
      </c>
      <c r="AI19" s="1">
        <v>20</v>
      </c>
      <c r="AJ19" s="1"/>
      <c r="AK19" s="1"/>
      <c r="AL19" s="1">
        <f>AL18-AK18</f>
        <v>3</v>
      </c>
      <c r="AM19" s="1"/>
      <c r="AN19" s="1"/>
      <c r="AO19" s="3"/>
      <c r="AP19" s="1"/>
      <c r="AQ19" s="1"/>
      <c r="AR19" s="1"/>
      <c r="AS19" s="1">
        <f>EXP(AT$3+AS18*AT$4)-1</f>
        <v>9.495511351716754</v>
      </c>
      <c r="AT19" s="1"/>
      <c r="AU19" s="1"/>
      <c r="AV19" s="1"/>
      <c r="AW19" s="1"/>
      <c r="AX19" s="1">
        <f>EXP(AY$3+AX18*AY$4)-1</f>
        <v>12.70987245373591</v>
      </c>
      <c r="AY19" s="1"/>
      <c r="AZ19" s="1">
        <f>VAR(AZ8:AZ17)</f>
        <v>0.5639957194424894</v>
      </c>
      <c r="BA19" s="1">
        <v>20</v>
      </c>
      <c r="BB19" s="1"/>
      <c r="BC19" s="1"/>
      <c r="BD19" s="1">
        <f>BD18-BC18</f>
        <v>0</v>
      </c>
      <c r="BE19" s="1"/>
      <c r="BF19" s="1"/>
      <c r="BG19" s="3"/>
      <c r="BH19" s="1"/>
      <c r="BI19" s="1"/>
      <c r="BJ19" s="1"/>
      <c r="BK19" s="1"/>
      <c r="BL19" s="1">
        <f>BM$3+BL18*BM$4</f>
        <v>8.868001074756641</v>
      </c>
      <c r="BM19" s="1"/>
      <c r="BN19" s="1"/>
      <c r="BO19" s="1"/>
      <c r="BP19" s="1"/>
      <c r="BQ19" s="1">
        <f>BR$3+BQ18*BR$4</f>
        <v>8.990331712810667</v>
      </c>
      <c r="BR19" s="1"/>
      <c r="BS19" s="1">
        <f>VAR(BS8:BS17)</f>
        <v>0.852994407817741</v>
      </c>
      <c r="BT19" s="1">
        <v>20</v>
      </c>
      <c r="BU19" s="1"/>
      <c r="BV19" s="1"/>
      <c r="BW19" s="1">
        <f>BW18-BV18</f>
        <v>0</v>
      </c>
      <c r="BX19" s="1"/>
      <c r="BY19" s="1"/>
      <c r="BZ19" s="3"/>
      <c r="CA19" s="1"/>
    </row>
    <row r="20" spans="1:79" ht="12.75">
      <c r="A20" s="1"/>
      <c r="B20" s="1"/>
      <c r="C20" s="1"/>
      <c r="D20" s="1"/>
      <c r="E20" s="1"/>
      <c r="F20" s="1"/>
      <c r="G20" s="1"/>
      <c r="H20" s="1">
        <f>STDEV(H5:H17)</f>
        <v>1.2961216618278677</v>
      </c>
      <c r="I20" s="1"/>
      <c r="J20" s="1"/>
      <c r="K20" s="1"/>
      <c r="L20" s="1"/>
      <c r="M20" s="1">
        <f>STDEV(M5:M16)</f>
        <v>1.2628631867118991</v>
      </c>
      <c r="N20" s="1"/>
      <c r="O20" s="1">
        <f>VAR(O8:O17)</f>
        <v>2.048044805534869</v>
      </c>
      <c r="P20" s="1">
        <v>30</v>
      </c>
      <c r="Q20" s="1"/>
      <c r="R20" s="1"/>
      <c r="S20" s="1"/>
      <c r="T20" s="1"/>
      <c r="U20" s="1"/>
      <c r="V20" s="3"/>
      <c r="W20" s="1"/>
      <c r="X20" s="1"/>
      <c r="Y20" s="1"/>
      <c r="Z20" s="1"/>
      <c r="AA20" s="1">
        <f>STDEV(AA5:AA17)</f>
        <v>1.1984648926169834</v>
      </c>
      <c r="AB20" s="1"/>
      <c r="AC20" s="1"/>
      <c r="AD20" s="1"/>
      <c r="AE20" s="1"/>
      <c r="AF20" s="1">
        <f>STDEV(AF5:AF16)</f>
        <v>1.3501247509969936</v>
      </c>
      <c r="AG20" s="1"/>
      <c r="AH20" s="1">
        <f>VAR(AH8:AH17)</f>
        <v>1.2861552679605082</v>
      </c>
      <c r="AI20" s="1">
        <v>30</v>
      </c>
      <c r="AJ20" s="1"/>
      <c r="AK20" s="1"/>
      <c r="AL20" s="1"/>
      <c r="AM20" s="1"/>
      <c r="AN20" s="1"/>
      <c r="AO20" s="3"/>
      <c r="AP20" s="1"/>
      <c r="AQ20" s="1"/>
      <c r="AR20" s="1"/>
      <c r="AS20" s="1">
        <f>STDEV(AS5:AS17)</f>
        <v>0.680374906446179</v>
      </c>
      <c r="AT20" s="1"/>
      <c r="AU20" s="1"/>
      <c r="AV20" s="1"/>
      <c r="AW20" s="1"/>
      <c r="AX20" s="1">
        <f>STDEV(AX5:AX16)</f>
        <v>0.7295100485080598</v>
      </c>
      <c r="AY20" s="1"/>
      <c r="AZ20" s="1">
        <f>VAR(AZ8:AZ17)</f>
        <v>0.5639957194424894</v>
      </c>
      <c r="BA20" s="1">
        <v>30</v>
      </c>
      <c r="BB20" s="1"/>
      <c r="BC20" s="1"/>
      <c r="BD20" s="1"/>
      <c r="BE20" s="1"/>
      <c r="BF20" s="1"/>
      <c r="BG20" s="3"/>
      <c r="BH20" s="1"/>
      <c r="BI20" s="1"/>
      <c r="BJ20" s="1"/>
      <c r="BK20" s="1"/>
      <c r="BL20" s="1">
        <f>STDEV(BL5:BL17)</f>
        <v>0.680374906446179</v>
      </c>
      <c r="BM20" s="1"/>
      <c r="BN20" s="1"/>
      <c r="BO20" s="1"/>
      <c r="BP20" s="1"/>
      <c r="BQ20" s="1">
        <f>STDEV(BQ5:BQ16)</f>
        <v>0.8293979189241334</v>
      </c>
      <c r="BR20" s="1"/>
      <c r="BS20" s="1">
        <f>VAR(BS8:BS17)</f>
        <v>0.852994407817741</v>
      </c>
      <c r="BT20" s="1">
        <v>30</v>
      </c>
      <c r="BU20" s="1"/>
      <c r="BV20" s="1"/>
      <c r="BW20" s="1"/>
      <c r="BX20" s="1"/>
      <c r="BY20" s="1"/>
      <c r="BZ20" s="3"/>
      <c r="CA20" s="1"/>
    </row>
    <row r="21" spans="1:79" ht="12.75">
      <c r="A21" s="1"/>
      <c r="B21" s="1"/>
      <c r="C21" s="1"/>
      <c r="D21" s="1"/>
      <c r="E21" s="1"/>
      <c r="F21" s="1"/>
      <c r="G21" s="1"/>
      <c r="H21" s="1">
        <f>SQRT(H20^2+H18^2)</f>
        <v>1.3599178947930928</v>
      </c>
      <c r="I21" s="1"/>
      <c r="J21" s="1"/>
      <c r="K21" s="1"/>
      <c r="L21" s="1"/>
      <c r="M21" s="1">
        <f>SQRT(M20^2+M18^2)</f>
        <v>1.3183701892643573</v>
      </c>
      <c r="N21" s="1"/>
      <c r="O21" s="1"/>
      <c r="P21" s="1"/>
      <c r="Q21" s="1"/>
      <c r="R21" s="1"/>
      <c r="S21" s="1"/>
      <c r="T21" s="1"/>
      <c r="U21" s="1"/>
      <c r="V21" s="3"/>
      <c r="W21" s="1"/>
      <c r="X21" s="1"/>
      <c r="Y21" s="1"/>
      <c r="Z21" s="1"/>
      <c r="AA21" s="1">
        <f>SQRT(AA20^2+AA18^2)</f>
        <v>1.5461705235634753</v>
      </c>
      <c r="AB21" s="1"/>
      <c r="AC21" s="1"/>
      <c r="AD21" s="1"/>
      <c r="AE21" s="1"/>
      <c r="AF21" s="1">
        <f>SQRT(AF20^2+AF18^2)</f>
        <v>1.548906385490272</v>
      </c>
      <c r="AG21" s="1"/>
      <c r="AH21" s="1"/>
      <c r="AI21" s="1"/>
      <c r="AJ21" s="1"/>
      <c r="AK21" s="1"/>
      <c r="AL21" s="1"/>
      <c r="AM21" s="1"/>
      <c r="AN21" s="1"/>
      <c r="AO21" s="3"/>
      <c r="AP21" s="1"/>
      <c r="AQ21" s="1"/>
      <c r="AR21" s="1"/>
      <c r="AS21" s="1">
        <f>SQRT(AS20^2+AS18^2)</f>
        <v>1.1123387087101921</v>
      </c>
      <c r="AT21" s="1"/>
      <c r="AU21" s="1"/>
      <c r="AV21" s="1"/>
      <c r="AW21" s="1"/>
      <c r="AX21" s="1">
        <f>SQRT(AX20^2+AX18^2)</f>
        <v>0.7323087058581268</v>
      </c>
      <c r="AY21" s="1"/>
      <c r="AZ21" s="1"/>
      <c r="BA21" s="1"/>
      <c r="BB21" s="1"/>
      <c r="BC21" s="1"/>
      <c r="BD21" s="1"/>
      <c r="BE21" s="1"/>
      <c r="BF21" s="1"/>
      <c r="BG21" s="3"/>
      <c r="BH21" s="1"/>
      <c r="BI21" s="1"/>
      <c r="BJ21" s="1"/>
      <c r="BK21" s="1"/>
      <c r="BL21" s="1">
        <f>SQRT(BL20^2+BL18^2)</f>
        <v>1.1123387087101921</v>
      </c>
      <c r="BM21" s="1"/>
      <c r="BN21" s="1"/>
      <c r="BO21" s="1"/>
      <c r="BP21" s="1"/>
      <c r="BQ21" s="1">
        <f>SQRT(BQ20^2+BQ18^2)</f>
        <v>0.831898663841491</v>
      </c>
      <c r="BR21" s="1"/>
      <c r="BS21" s="1"/>
      <c r="BT21" s="1"/>
      <c r="BU21" s="1"/>
      <c r="BV21" s="1"/>
      <c r="BW21" s="1"/>
      <c r="BX21" s="1"/>
      <c r="BY21" s="1"/>
      <c r="BZ21" s="3"/>
      <c r="CA21" s="1"/>
    </row>
    <row r="22" spans="1:7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3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ht="12.75">
      <c r="A23" s="1"/>
      <c r="B23" s="1"/>
      <c r="C23" s="1"/>
      <c r="E23" s="1"/>
      <c r="F23" s="1"/>
      <c r="G23" s="1"/>
      <c r="H23" s="1"/>
      <c r="J23" s="1">
        <f>AVERAGE(E24:E26)</f>
        <v>-1.0333333333333332</v>
      </c>
      <c r="K23" s="1"/>
      <c r="L23" s="1">
        <f aca="true" t="shared" si="80" ref="L23:L30">-1*J23</f>
        <v>1.0333333333333332</v>
      </c>
      <c r="M23" s="1"/>
      <c r="O23" s="1"/>
      <c r="P23" s="1"/>
      <c r="Q23" s="1"/>
      <c r="R23" s="1"/>
      <c r="S23" s="1"/>
      <c r="T23" s="1"/>
      <c r="U23" s="1"/>
      <c r="V23" s="3"/>
      <c r="X23" s="1"/>
      <c r="Y23" s="1"/>
      <c r="Z23" s="1"/>
      <c r="AA23" s="1"/>
      <c r="AC23" s="1">
        <f>AVERAGE(X24:X26)</f>
        <v>-1.4698924731182796</v>
      </c>
      <c r="AD23" s="1"/>
      <c r="AE23" s="1">
        <f aca="true" t="shared" si="81" ref="AE23:AE30">-1*AC23</f>
        <v>1.4698924731182796</v>
      </c>
      <c r="AF23" s="1"/>
      <c r="AH23" s="1"/>
      <c r="AI23" s="1"/>
      <c r="AJ23" s="1"/>
      <c r="AK23" s="1"/>
      <c r="AL23" s="1"/>
      <c r="AM23" s="1"/>
      <c r="AN23" s="1"/>
      <c r="AO23" s="3"/>
      <c r="AQ23" s="1"/>
      <c r="AR23" s="1"/>
      <c r="AS23" s="1"/>
      <c r="AU23" s="1">
        <f>AVERAGE(AQ24:AQ26)</f>
        <v>-0.2642360946279199</v>
      </c>
      <c r="AV23" s="1"/>
      <c r="AW23" s="1">
        <f aca="true" t="shared" si="82" ref="AW23:AW30">-1*AU23</f>
        <v>0.2642360946279199</v>
      </c>
      <c r="AX23" s="1"/>
      <c r="AZ23" s="1"/>
      <c r="BA23" s="1"/>
      <c r="BB23" s="1"/>
      <c r="BC23" s="1"/>
      <c r="BD23" s="1"/>
      <c r="BE23" s="1"/>
      <c r="BF23" s="1"/>
      <c r="BG23" s="3"/>
      <c r="BH23" s="1"/>
      <c r="BJ23" s="1"/>
      <c r="BK23" s="1"/>
      <c r="BL23" s="1"/>
      <c r="BN23" s="1">
        <f>AVERAGE(BJ24:BJ26)</f>
        <v>0.2777777777777788</v>
      </c>
      <c r="BO23" s="1"/>
      <c r="BP23" s="1">
        <f aca="true" t="shared" si="83" ref="BP23:BP30">-1*BN23</f>
        <v>-0.2777777777777788</v>
      </c>
      <c r="BQ23" s="1"/>
      <c r="BS23" s="1"/>
      <c r="BT23" s="1"/>
      <c r="BU23" s="1"/>
      <c r="BV23" s="1"/>
      <c r="BW23" s="1"/>
      <c r="BX23" s="1"/>
      <c r="BY23" s="1"/>
      <c r="BZ23" s="3"/>
      <c r="CA23" s="1"/>
    </row>
    <row r="24" spans="1:86" ht="12.75">
      <c r="A24" t="s">
        <v>463</v>
      </c>
      <c r="B24" s="13">
        <v>20041002</v>
      </c>
      <c r="C24" s="14">
        <v>52996</v>
      </c>
      <c r="D24" s="1">
        <f aca="true" t="shared" si="84" ref="D24:D29">IF(Q24=1,IF(ABS(E25-E24)&gt;D$3,IF(E24&gt;J23,IF(E24&gt;E25,J23+D$4,E24),IF(E24&lt;E25,J23-D$4,E24)),E24),E24)</f>
        <v>-1.7142857142857144</v>
      </c>
      <c r="E24" s="1">
        <v>-1.7142857142857144</v>
      </c>
      <c r="F24">
        <v>-1.7142857142857144</v>
      </c>
      <c r="G24" s="1">
        <f aca="true" t="shared" si="85" ref="G24:G30">IF(ABS(F24)&gt;=1.8,1,0)</f>
        <v>0</v>
      </c>
      <c r="H24" s="15">
        <f>E24</f>
        <v>-1.7142857142857144</v>
      </c>
      <c r="I24" s="7">
        <f>I$3</f>
        <v>5.7</v>
      </c>
      <c r="J24" s="1">
        <f aca="true" t="shared" si="86" ref="J24:J30">J$2*D24+(1-J$2)*J23</f>
        <v>-1.1695238095238096</v>
      </c>
      <c r="K24" s="1">
        <f aca="true" t="shared" si="87" ref="K24:K30">IF(ABS(J24)&gt;=K$2*SQRT(J$2/(2-J$2)),(1),0)</f>
        <v>0</v>
      </c>
      <c r="L24" s="1">
        <f t="shared" si="80"/>
        <v>1.1695238095238096</v>
      </c>
      <c r="M24" s="1">
        <f aca="true" t="shared" si="88" ref="M24:M30">D24+L23</f>
        <v>-0.6809523809523812</v>
      </c>
      <c r="N24" s="1">
        <f aca="true" t="shared" si="89" ref="N24:N30">IF(L24=0,N$3,N$3+J24*N$4)</f>
        <v>3.9457142857142857</v>
      </c>
      <c r="O24" s="1">
        <f aca="true" t="shared" si="90" ref="O24:O30">E24-J23</f>
        <v>-0.6809523809523812</v>
      </c>
      <c r="P24" s="1">
        <f aca="true" t="shared" si="91" ref="P24:P30">IF(P$3=0,SQRT(1+(J$2/(2-J$2))),P$2)</f>
        <v>1.0540925533894598</v>
      </c>
      <c r="Q24" s="1">
        <f aca="true" t="shared" si="92" ref="Q24:Q30">IF(ABS(O24)&gt;(P24*Q$3),1,0)</f>
        <v>0</v>
      </c>
      <c r="R24" s="1">
        <f aca="true" t="shared" si="93" ref="R24:R30">IF(ABS(O24)&gt;(P24*R$3),1,0)</f>
        <v>0</v>
      </c>
      <c r="S24" s="1">
        <f aca="true" t="shared" si="94" ref="S24:S30">IF(ABS(O24)&gt;(P24*S$3),1,0)</f>
        <v>0</v>
      </c>
      <c r="T24" s="1">
        <f aca="true" t="shared" si="95" ref="T24:T30">IF(ABS(O24)&gt;(P24*T$3),1,0)</f>
        <v>0</v>
      </c>
      <c r="U24" s="1">
        <f aca="true" t="shared" si="96" ref="U24:U30">IF(R23+S23=0,IF(ABS(O24)&lt;=U$2,IF(ABS(J24)&lt;=U$3,1,0),0),0)</f>
        <v>0</v>
      </c>
      <c r="V24" s="3">
        <f aca="true" t="shared" si="97" ref="V24:V30">IF(R23+S23=0,IF(ABS(O24)&lt;=V$2,IF(ABS(J24)&lt;=V$3,1,0),0),0)</f>
        <v>0</v>
      </c>
      <c r="W24" s="1">
        <f aca="true" t="shared" si="98" ref="W24:W29">IF(AJ24=1,IF(ABS(X25-X24)&gt;W$3,IF(X24&gt;AC23,IF(X24&gt;X25,AC23+W$4,X24),IF(X24&lt;X25,AC23-W$4,X24)),X24),X24)</f>
        <v>-0.585714285714286</v>
      </c>
      <c r="X24" s="1">
        <v>-0.585714285714286</v>
      </c>
      <c r="Y24" s="1">
        <v>-0.585714285714286</v>
      </c>
      <c r="Z24" s="1">
        <f aca="true" t="shared" si="99" ref="Z24:Z30">IF(ABS(Y24)&gt;=1.8,1,0)</f>
        <v>0</v>
      </c>
      <c r="AA24" s="15">
        <f>X24</f>
        <v>-0.585714285714286</v>
      </c>
      <c r="AB24" s="7">
        <f>AB$3</f>
        <v>27</v>
      </c>
      <c r="AC24" s="1">
        <f aca="true" t="shared" si="100" ref="AC24:AC30">AC$2*W24+(1-AC$2)*AC23</f>
        <v>-1.293056835637481</v>
      </c>
      <c r="AD24" s="1">
        <f aca="true" t="shared" si="101" ref="AD24:AD30">IF(ABS(AC24)&gt;=AD$2*SQRT(AC$2/(2-AC$2)),(1),0)</f>
        <v>0</v>
      </c>
      <c r="AE24" s="1">
        <f t="shared" si="81"/>
        <v>1.293056835637481</v>
      </c>
      <c r="AF24" s="1">
        <f aca="true" t="shared" si="102" ref="AF24:AF30">W24+AE23</f>
        <v>0.8841781874039937</v>
      </c>
      <c r="AG24" s="1">
        <f aca="true" t="shared" si="103" ref="AG24:AG30">IF(AE24=0,AG$3,AG$3+AC24*AG$4)</f>
        <v>19.629576036866357</v>
      </c>
      <c r="AH24" s="1">
        <f aca="true" t="shared" si="104" ref="AH24:AH30">X24-AC23</f>
        <v>0.8841781874039937</v>
      </c>
      <c r="AI24" s="1">
        <f aca="true" t="shared" si="105" ref="AI24:AI30">IF(AI$3=0,SQRT(1+(AC$2/(2-AC$2))),AI$2)</f>
        <v>1.0540925533894598</v>
      </c>
      <c r="AJ24" s="1">
        <f aca="true" t="shared" si="106" ref="AJ24:AJ30">IF(ABS(AH24)&gt;(AI24*AJ$3),1,0)</f>
        <v>0</v>
      </c>
      <c r="AK24" s="1">
        <f aca="true" t="shared" si="107" ref="AK24:AK30">IF(ABS(AH24)&gt;(AI24*AK$3),1,0)</f>
        <v>0</v>
      </c>
      <c r="AL24" s="1">
        <f aca="true" t="shared" si="108" ref="AL24:AL30">IF(ABS(AH24)&gt;(AI24*AL$3),1,0)</f>
        <v>0</v>
      </c>
      <c r="AM24" s="1">
        <f aca="true" t="shared" si="109" ref="AM24:AM30">IF(ABS(AH24)&gt;(AI24*AM$3),1,0)</f>
        <v>0</v>
      </c>
      <c r="AN24" s="1">
        <f aca="true" t="shared" si="110" ref="AN24:AN30">IF(AK23+AL23=0,IF(ABS(AH24)&lt;=AN$2,IF(ABS(AC24)&lt;=AN$3,1,0),0),0)</f>
        <v>0</v>
      </c>
      <c r="AO24" s="3">
        <f aca="true" t="shared" si="111" ref="AO24:AO30">IF(AK23+AL23=0,IF(ABS(AH24)&lt;=AO$2,IF(ABS(AC24)&lt;=AO$3,1,0),0),0)</f>
        <v>0</v>
      </c>
      <c r="AP24" s="1">
        <f aca="true" t="shared" si="112" ref="AP24:AP29">IF(BB24=1,IF(ABS(AQ25-AQ24)&gt;AP$3,IF(AQ24&gt;AU23,IF(AQ24&gt;AQ25,AU23+AP$4,AQ24),IF(AQ24&lt;AQ25,AU23-AP$4,AQ24)),AQ24),AQ24)</f>
        <v>-1.1777399855695234</v>
      </c>
      <c r="AQ24" s="16">
        <v>-1.1777399855695234</v>
      </c>
      <c r="AR24" s="1">
        <f aca="true" t="shared" si="113" ref="AR24:AR30">IF(ABS(AQ24)&gt;=1.8,1,0)</f>
        <v>0</v>
      </c>
      <c r="AS24" s="16">
        <v>-0.6214933717906651</v>
      </c>
      <c r="AT24" s="7">
        <v>13</v>
      </c>
      <c r="AU24" s="1">
        <f aca="true" t="shared" si="114" ref="AU24:AU30">AU$2*AP24+(1-AU$2)*AU23</f>
        <v>-0.4469368728162406</v>
      </c>
      <c r="AV24" s="1">
        <f aca="true" t="shared" si="115" ref="AV24:AV30">IF(ABS(AU24)&gt;=AV$2*SQRT(AU$2/(2-AU$2)),(1),0)</f>
        <v>0</v>
      </c>
      <c r="AW24" s="1">
        <f t="shared" si="82"/>
        <v>0.4469368728162406</v>
      </c>
      <c r="AX24" s="1">
        <f aca="true" t="shared" si="116" ref="AX24:AX30">AP24+AW23</f>
        <v>-0.9135038909416036</v>
      </c>
      <c r="AY24" s="1">
        <f aca="true" t="shared" si="117" ref="AY24:AY30">IF(AW24=0,EXP(AY$3)-1,EXP(AY$3+AU24*AY$4)-1)</f>
        <v>11.094250778997216</v>
      </c>
      <c r="AZ24" s="1">
        <f aca="true" t="shared" si="118" ref="AZ24:AZ30">AQ24-AU23</f>
        <v>-0.9135038909416036</v>
      </c>
      <c r="BA24" s="1">
        <f aca="true" t="shared" si="119" ref="BA24:BA30">IF(BA$3=0,SQRT(1+(AU$2/(2-AU$2))),BA$2)</f>
        <v>1.0540925533894598</v>
      </c>
      <c r="BB24" s="1">
        <f aca="true" t="shared" si="120" ref="BB24:BB30">IF(ABS(AZ24)&gt;(BA24*BB$3),1,0)</f>
        <v>0</v>
      </c>
      <c r="BC24" s="1">
        <f aca="true" t="shared" si="121" ref="BC24:BC30">IF(ABS(AZ24)&gt;(BA24*BC$3),1,0)</f>
        <v>0</v>
      </c>
      <c r="BD24" s="1">
        <f aca="true" t="shared" si="122" ref="BD24:BD30">IF(ABS(AZ24)&gt;(BA24*BD$3),1,0)</f>
        <v>0</v>
      </c>
      <c r="BE24" s="1">
        <f aca="true" t="shared" si="123" ref="BE24:BE30">IF(ABS(AZ24)&gt;(BA24*BE$3),1,0)</f>
        <v>0</v>
      </c>
      <c r="BF24" s="1">
        <f aca="true" t="shared" si="124" ref="BF24:BF30">IF(BC23+BD23=0,IF(ABS(AZ24)&lt;=BF$2,IF(ABS(AU24)&lt;=BF$3,1,0),0),0)</f>
        <v>0</v>
      </c>
      <c r="BG24" s="3">
        <f aca="true" t="shared" si="125" ref="BG24:BG30">IF(BC23+BD23=0,IF(ABS(AZ24)&lt;=BG$2,IF(ABS(AU24)&lt;=BG$3,1,0),0),0)</f>
        <v>0</v>
      </c>
      <c r="BH24" s="1">
        <f aca="true" t="shared" si="126" ref="BH24:BH30">IF(ABS(BF24)&gt;(BG24*BH$3),1,0)</f>
        <v>0</v>
      </c>
      <c r="BI24" s="1">
        <f aca="true" t="shared" si="127" ref="BI24:BI29">IF(BU24=1,IF(ABS(BJ25-BJ24)&gt;BI$3,IF(BJ24&gt;BN23,IF(BJ24&gt;BJ25,BN23+BI$4,BJ24),IF(BJ24&lt;BJ25,BN23-BI$4,BJ24)),BJ24),BJ24)</f>
        <v>-0.19999999999999574</v>
      </c>
      <c r="BJ24" s="17">
        <v>-0.19999999999999574</v>
      </c>
      <c r="BK24" s="1">
        <f aca="true" t="shared" si="128" ref="BK24:BK30">IF(ABS(BJ24)&gt;=1.8,1,0)</f>
        <v>0</v>
      </c>
      <c r="BL24" s="16">
        <v>-0.6214933717906651</v>
      </c>
      <c r="BM24" s="12">
        <v>9</v>
      </c>
      <c r="BN24" s="1">
        <f aca="true" t="shared" si="129" ref="BN24:BN30">BN$2*BI24+(1-BN$2)*BN23</f>
        <v>0.1822222222222239</v>
      </c>
      <c r="BO24" s="1">
        <f aca="true" t="shared" si="130" ref="BO24:BO30">IF(ABS(BN24)&gt;=BO$2*SQRT(BN$2/(2-BN$2)),(1),0)</f>
        <v>0</v>
      </c>
      <c r="BP24" s="1">
        <f t="shared" si="83"/>
        <v>-0.1822222222222239</v>
      </c>
      <c r="BQ24" s="1">
        <f aca="true" t="shared" si="131" ref="BQ24:BQ30">BI24+BP23</f>
        <v>-0.4777777777777745</v>
      </c>
      <c r="BR24" s="18">
        <f aca="true" t="shared" si="132" ref="BR24:BR30">IF(BP24=0,BR$3,BR$3+BN24*BR$4)</f>
        <v>9.027333333333333</v>
      </c>
      <c r="BS24" s="1">
        <f aca="true" t="shared" si="133" ref="BS24:BS30">BJ24-BN23</f>
        <v>-0.4777777777777745</v>
      </c>
      <c r="BT24" s="1">
        <f aca="true" t="shared" si="134" ref="BT24:BT30">IF(BT$3=0,SQRT(1+(BN$2/(2-BN$2))),BT$2)</f>
        <v>1.0540925533894598</v>
      </c>
      <c r="BU24" s="1">
        <f aca="true" t="shared" si="135" ref="BU24:BU30">IF(ABS(BS24)&gt;(BT24*BU$3),1,0)</f>
        <v>0</v>
      </c>
      <c r="BV24" s="1">
        <f aca="true" t="shared" si="136" ref="BV24:BV30">IF(ABS(BS24)&gt;(BT24*BV$3),1,0)</f>
        <v>0</v>
      </c>
      <c r="BW24" s="1">
        <f aca="true" t="shared" si="137" ref="BW24:BW30">IF(ABS(BS24)&gt;(BT24*BW$3),1,0)</f>
        <v>0</v>
      </c>
      <c r="BX24" s="1">
        <f aca="true" t="shared" si="138" ref="BX24:BX30">IF(ABS(BS24)&gt;(BT24*BX$3),1,0)</f>
        <v>0</v>
      </c>
      <c r="BY24" s="1">
        <f aca="true" t="shared" si="139" ref="BY24:BY30">IF(BV23+BW23=0,IF(ABS(BS24)&lt;=BY$2,IF(ABS(BN24)&lt;=BY$3,1,0),0),0)</f>
        <v>1</v>
      </c>
      <c r="BZ24" s="3">
        <f aca="true" t="shared" si="140" ref="BZ24:BZ30">IF(BV23+BW23=0,IF(ABS(BS24)&lt;=BZ$2,IF(ABS(BN24)&lt;=BZ$3,1,0),0),0)</f>
        <v>1</v>
      </c>
      <c r="CA24" s="1"/>
      <c r="CB24">
        <f aca="true" t="shared" si="141" ref="CB24:CB30">IF(SUM(G24,AR24,BK24)&gt;0,1,0)</f>
        <v>0</v>
      </c>
      <c r="CC24">
        <f aca="true" t="shared" si="142" ref="CC24:CC30">IF(SUM(K24,AV24,BO24)&gt;0,1,0)</f>
        <v>0</v>
      </c>
      <c r="CD24">
        <f aca="true" t="shared" si="143" ref="CD24:CF30">IF(SUM(R24,AK24,BC24,BV24)&gt;0,1,0)</f>
        <v>0</v>
      </c>
      <c r="CE24">
        <f t="shared" si="143"/>
        <v>0</v>
      </c>
      <c r="CF24">
        <f t="shared" si="143"/>
        <v>0</v>
      </c>
      <c r="CG24">
        <f aca="true" t="shared" si="144" ref="CG24:CH30">IF(SUM(U24,AN24,BF24,BY24)=4,1,0)</f>
        <v>0</v>
      </c>
      <c r="CH24">
        <f t="shared" si="144"/>
        <v>0</v>
      </c>
    </row>
    <row r="25" spans="1:86" ht="12.75">
      <c r="A25" t="s">
        <v>463</v>
      </c>
      <c r="B25" s="13">
        <v>20041219</v>
      </c>
      <c r="C25" s="14">
        <v>54195</v>
      </c>
      <c r="D25" s="1">
        <f t="shared" si="84"/>
        <v>-0.07142857142857117</v>
      </c>
      <c r="E25" s="1">
        <v>-0.07142857142857117</v>
      </c>
      <c r="F25">
        <v>-0.07142857142857117</v>
      </c>
      <c r="G25" s="1">
        <f t="shared" si="85"/>
        <v>0</v>
      </c>
      <c r="H25" s="15">
        <f>E25</f>
        <v>-0.07142857142857117</v>
      </c>
      <c r="I25" s="7">
        <f>I$3</f>
        <v>5.7</v>
      </c>
      <c r="J25" s="1">
        <f t="shared" si="86"/>
        <v>-0.949904761904762</v>
      </c>
      <c r="K25" s="1">
        <f t="shared" si="87"/>
        <v>0</v>
      </c>
      <c r="L25" s="1">
        <f t="shared" si="80"/>
        <v>0.949904761904762</v>
      </c>
      <c r="M25" s="1">
        <f t="shared" si="88"/>
        <v>1.0980952380952385</v>
      </c>
      <c r="N25" s="1">
        <f t="shared" si="89"/>
        <v>4.275142857142857</v>
      </c>
      <c r="O25" s="1">
        <f t="shared" si="90"/>
        <v>1.0980952380952385</v>
      </c>
      <c r="P25" s="1">
        <f t="shared" si="91"/>
        <v>1.0540925533894598</v>
      </c>
      <c r="Q25" s="1">
        <f t="shared" si="92"/>
        <v>0</v>
      </c>
      <c r="R25" s="1">
        <f t="shared" si="93"/>
        <v>0</v>
      </c>
      <c r="S25" s="1">
        <f t="shared" si="94"/>
        <v>0</v>
      </c>
      <c r="T25" s="1">
        <f t="shared" si="95"/>
        <v>0</v>
      </c>
      <c r="U25" s="1">
        <f t="shared" si="96"/>
        <v>0</v>
      </c>
      <c r="V25" s="3">
        <f t="shared" si="97"/>
        <v>0</v>
      </c>
      <c r="W25" s="1">
        <f t="shared" si="98"/>
        <v>-0.1142857142857144</v>
      </c>
      <c r="X25" s="1">
        <v>-0.1142857142857144</v>
      </c>
      <c r="Y25" s="1">
        <v>-0.1142857142857144</v>
      </c>
      <c r="Z25" s="1">
        <f t="shared" si="99"/>
        <v>0</v>
      </c>
      <c r="AA25" s="15">
        <f>X25</f>
        <v>-0.1142857142857144</v>
      </c>
      <c r="AB25" s="7">
        <f>AB$3</f>
        <v>27</v>
      </c>
      <c r="AC25" s="1">
        <f t="shared" si="100"/>
        <v>-1.0573026113671278</v>
      </c>
      <c r="AD25" s="1">
        <f t="shared" si="101"/>
        <v>0</v>
      </c>
      <c r="AE25" s="1">
        <f t="shared" si="81"/>
        <v>1.0573026113671278</v>
      </c>
      <c r="AF25" s="1">
        <f t="shared" si="102"/>
        <v>1.1787711213517666</v>
      </c>
      <c r="AG25" s="1">
        <f t="shared" si="103"/>
        <v>20.97337511520737</v>
      </c>
      <c r="AH25" s="1">
        <f t="shared" si="104"/>
        <v>1.1787711213517666</v>
      </c>
      <c r="AI25" s="1">
        <f t="shared" si="105"/>
        <v>1.0540925533894598</v>
      </c>
      <c r="AJ25" s="1">
        <f t="shared" si="106"/>
        <v>0</v>
      </c>
      <c r="AK25" s="1">
        <f t="shared" si="107"/>
        <v>0</v>
      </c>
      <c r="AL25" s="1">
        <f t="shared" si="108"/>
        <v>0</v>
      </c>
      <c r="AM25" s="1">
        <f t="shared" si="109"/>
        <v>0</v>
      </c>
      <c r="AN25" s="1">
        <f t="shared" si="110"/>
        <v>0</v>
      </c>
      <c r="AO25" s="3">
        <f t="shared" si="111"/>
        <v>0</v>
      </c>
      <c r="AP25" s="1">
        <f t="shared" si="112"/>
        <v>0.252048093534701</v>
      </c>
      <c r="AQ25" s="16">
        <v>0.252048093534701</v>
      </c>
      <c r="AR25" s="1">
        <f t="shared" si="113"/>
        <v>0</v>
      </c>
      <c r="AS25" s="16">
        <v>-1.348376476237521</v>
      </c>
      <c r="AT25" s="7">
        <v>13</v>
      </c>
      <c r="AU25" s="1">
        <f t="shared" si="114"/>
        <v>-0.3071398795460523</v>
      </c>
      <c r="AV25" s="1">
        <f t="shared" si="115"/>
        <v>0</v>
      </c>
      <c r="AW25" s="1">
        <f t="shared" si="82"/>
        <v>0.3071398795460523</v>
      </c>
      <c r="AX25" s="1">
        <f t="shared" si="116"/>
        <v>0.6989849663509415</v>
      </c>
      <c r="AY25" s="1">
        <f t="shared" si="117"/>
        <v>11.660662342137375</v>
      </c>
      <c r="AZ25" s="1">
        <f t="shared" si="118"/>
        <v>0.6989849663509415</v>
      </c>
      <c r="BA25" s="1">
        <f t="shared" si="119"/>
        <v>1.0540925533894598</v>
      </c>
      <c r="BB25" s="1">
        <f t="shared" si="120"/>
        <v>0</v>
      </c>
      <c r="BC25" s="1">
        <f t="shared" si="121"/>
        <v>0</v>
      </c>
      <c r="BD25" s="1">
        <f t="shared" si="122"/>
        <v>0</v>
      </c>
      <c r="BE25" s="1">
        <f t="shared" si="123"/>
        <v>0</v>
      </c>
      <c r="BF25" s="1">
        <f t="shared" si="124"/>
        <v>0</v>
      </c>
      <c r="BG25" s="3">
        <f t="shared" si="125"/>
        <v>0</v>
      </c>
      <c r="BH25" s="1">
        <f t="shared" si="126"/>
        <v>0</v>
      </c>
      <c r="BI25" s="1">
        <f t="shared" si="127"/>
        <v>0.3000000000000025</v>
      </c>
      <c r="BJ25" s="17">
        <v>0.3000000000000025</v>
      </c>
      <c r="BK25" s="1">
        <f t="shared" si="128"/>
        <v>0</v>
      </c>
      <c r="BL25" s="16">
        <v>-1.348376476237521</v>
      </c>
      <c r="BM25" s="12">
        <v>9</v>
      </c>
      <c r="BN25" s="1">
        <f t="shared" si="129"/>
        <v>0.2057777777777796</v>
      </c>
      <c r="BO25" s="1">
        <f t="shared" si="130"/>
        <v>0</v>
      </c>
      <c r="BP25" s="1">
        <f t="shared" si="83"/>
        <v>-0.2057777777777796</v>
      </c>
      <c r="BQ25" s="1">
        <f t="shared" si="131"/>
        <v>0.11777777777777859</v>
      </c>
      <c r="BR25" s="18">
        <f t="shared" si="132"/>
        <v>9.030866666666666</v>
      </c>
      <c r="BS25" s="1">
        <f t="shared" si="133"/>
        <v>0.11777777777777859</v>
      </c>
      <c r="BT25" s="1">
        <f t="shared" si="134"/>
        <v>1.0540925533894598</v>
      </c>
      <c r="BU25" s="1">
        <f t="shared" si="135"/>
        <v>0</v>
      </c>
      <c r="BV25" s="1">
        <f t="shared" si="136"/>
        <v>0</v>
      </c>
      <c r="BW25" s="1">
        <f t="shared" si="137"/>
        <v>0</v>
      </c>
      <c r="BX25" s="1">
        <f t="shared" si="138"/>
        <v>0</v>
      </c>
      <c r="BY25" s="1">
        <f t="shared" si="139"/>
        <v>1</v>
      </c>
      <c r="BZ25" s="3">
        <f t="shared" si="140"/>
        <v>1</v>
      </c>
      <c r="CA25" s="1"/>
      <c r="CB25">
        <f t="shared" si="141"/>
        <v>0</v>
      </c>
      <c r="CC25">
        <f t="shared" si="142"/>
        <v>0</v>
      </c>
      <c r="CD25">
        <f t="shared" si="143"/>
        <v>0</v>
      </c>
      <c r="CE25">
        <f t="shared" si="143"/>
        <v>0</v>
      </c>
      <c r="CF25">
        <f t="shared" si="143"/>
        <v>0</v>
      </c>
      <c r="CG25">
        <f t="shared" si="144"/>
        <v>0</v>
      </c>
      <c r="CH25">
        <f t="shared" si="144"/>
        <v>0</v>
      </c>
    </row>
    <row r="26" spans="1:86" ht="12.75">
      <c r="A26" t="s">
        <v>463</v>
      </c>
      <c r="B26" s="13">
        <v>20060131</v>
      </c>
      <c r="C26">
        <v>52791</v>
      </c>
      <c r="D26" s="1">
        <f t="shared" si="84"/>
        <v>-1.3142857142857143</v>
      </c>
      <c r="E26" s="1">
        <v>-1.3142857142857143</v>
      </c>
      <c r="F26">
        <v>-0.07142857142857117</v>
      </c>
      <c r="G26" s="1">
        <f t="shared" si="85"/>
        <v>0</v>
      </c>
      <c r="H26" s="15">
        <f>E26</f>
        <v>-1.3142857142857143</v>
      </c>
      <c r="I26" s="7">
        <f>I$3</f>
        <v>5.7</v>
      </c>
      <c r="J26" s="1">
        <f t="shared" si="86"/>
        <v>-1.0227809523809526</v>
      </c>
      <c r="K26" s="1">
        <f t="shared" si="87"/>
        <v>0</v>
      </c>
      <c r="L26" s="1">
        <f t="shared" si="80"/>
        <v>1.0227809523809526</v>
      </c>
      <c r="M26" s="1">
        <f t="shared" si="88"/>
        <v>-0.36438095238095225</v>
      </c>
      <c r="N26" s="1">
        <f t="shared" si="89"/>
        <v>4.165828571428571</v>
      </c>
      <c r="O26" s="1">
        <f t="shared" si="90"/>
        <v>-0.36438095238095225</v>
      </c>
      <c r="P26" s="1">
        <f t="shared" si="91"/>
        <v>1.0540925533894598</v>
      </c>
      <c r="Q26" s="1">
        <f t="shared" si="92"/>
        <v>0</v>
      </c>
      <c r="R26" s="1">
        <f t="shared" si="93"/>
        <v>0</v>
      </c>
      <c r="S26" s="1">
        <f t="shared" si="94"/>
        <v>0</v>
      </c>
      <c r="T26" s="1">
        <f t="shared" si="95"/>
        <v>0</v>
      </c>
      <c r="U26" s="1">
        <f t="shared" si="96"/>
        <v>0</v>
      </c>
      <c r="V26" s="3">
        <f t="shared" si="97"/>
        <v>1</v>
      </c>
      <c r="W26" s="1">
        <f t="shared" si="98"/>
        <v>-3.7096774193548385</v>
      </c>
      <c r="X26" s="1">
        <v>-3.7096774193548385</v>
      </c>
      <c r="Y26" s="1">
        <v>0.1775700934579438</v>
      </c>
      <c r="Z26" s="1">
        <f t="shared" si="99"/>
        <v>0</v>
      </c>
      <c r="AA26" s="15">
        <f>X26</f>
        <v>-3.7096774193548385</v>
      </c>
      <c r="AB26" s="7">
        <f>AB$3</f>
        <v>27</v>
      </c>
      <c r="AC26" s="1">
        <f t="shared" si="100"/>
        <v>-1.58777757296467</v>
      </c>
      <c r="AD26" s="1">
        <f t="shared" si="101"/>
        <v>0</v>
      </c>
      <c r="AE26" s="1">
        <f t="shared" si="81"/>
        <v>1.58777757296467</v>
      </c>
      <c r="AF26" s="1">
        <f t="shared" si="102"/>
        <v>-2.6523748079877105</v>
      </c>
      <c r="AG26" s="1">
        <f t="shared" si="103"/>
        <v>17.949667834101383</v>
      </c>
      <c r="AH26" s="1">
        <f t="shared" si="104"/>
        <v>-2.6523748079877105</v>
      </c>
      <c r="AI26" s="1">
        <f t="shared" si="105"/>
        <v>1.0540925533894598</v>
      </c>
      <c r="AJ26" s="1">
        <f t="shared" si="106"/>
        <v>1</v>
      </c>
      <c r="AK26" s="1">
        <f t="shared" si="107"/>
        <v>1</v>
      </c>
      <c r="AL26" s="1">
        <f t="shared" si="108"/>
        <v>1</v>
      </c>
      <c r="AM26" s="1">
        <f t="shared" si="109"/>
        <v>1</v>
      </c>
      <c r="AN26" s="1">
        <f t="shared" si="110"/>
        <v>0</v>
      </c>
      <c r="AO26" s="3">
        <f t="shared" si="111"/>
        <v>0</v>
      </c>
      <c r="AP26" s="1">
        <f t="shared" si="112"/>
        <v>0.13298360815106272</v>
      </c>
      <c r="AQ26" s="16">
        <v>0.13298360815106272</v>
      </c>
      <c r="AR26" s="1">
        <f t="shared" si="113"/>
        <v>0</v>
      </c>
      <c r="AS26" s="16">
        <v>-1.7562304549318475</v>
      </c>
      <c r="AT26" s="7">
        <v>13</v>
      </c>
      <c r="AU26" s="1">
        <f t="shared" si="114"/>
        <v>-0.21911518200662933</v>
      </c>
      <c r="AV26" s="1">
        <f t="shared" si="115"/>
        <v>0</v>
      </c>
      <c r="AW26" s="1">
        <f t="shared" si="82"/>
        <v>0.21911518200662933</v>
      </c>
      <c r="AX26" s="1">
        <f t="shared" si="116"/>
        <v>0.44012348769711507</v>
      </c>
      <c r="AY26" s="1">
        <f t="shared" si="117"/>
        <v>12.030842128612836</v>
      </c>
      <c r="AZ26" s="1">
        <f t="shared" si="118"/>
        <v>0.44012348769711507</v>
      </c>
      <c r="BA26" s="1">
        <f t="shared" si="119"/>
        <v>1.0540925533894598</v>
      </c>
      <c r="BB26" s="1">
        <f t="shared" si="120"/>
        <v>0</v>
      </c>
      <c r="BC26" s="1">
        <f t="shared" si="121"/>
        <v>0</v>
      </c>
      <c r="BD26" s="1">
        <f t="shared" si="122"/>
        <v>0</v>
      </c>
      <c r="BE26" s="1">
        <f t="shared" si="123"/>
        <v>0</v>
      </c>
      <c r="BF26" s="1">
        <f t="shared" si="124"/>
        <v>1</v>
      </c>
      <c r="BG26" s="3">
        <f t="shared" si="125"/>
        <v>1</v>
      </c>
      <c r="BH26" s="1">
        <f t="shared" si="126"/>
        <v>0</v>
      </c>
      <c r="BI26" s="1">
        <f t="shared" si="127"/>
        <v>0.7333333333333296</v>
      </c>
      <c r="BJ26" s="1">
        <v>0.7333333333333296</v>
      </c>
      <c r="BK26" s="1">
        <f t="shared" si="128"/>
        <v>0</v>
      </c>
      <c r="BL26" s="16">
        <v>-1.7562304549318475</v>
      </c>
      <c r="BM26" s="12">
        <v>9</v>
      </c>
      <c r="BN26" s="1">
        <f t="shared" si="129"/>
        <v>0.3112888888888896</v>
      </c>
      <c r="BO26" s="1">
        <f t="shared" si="130"/>
        <v>0</v>
      </c>
      <c r="BP26" s="1">
        <f t="shared" si="83"/>
        <v>-0.3112888888888896</v>
      </c>
      <c r="BQ26" s="1">
        <f t="shared" si="131"/>
        <v>0.52755555555555</v>
      </c>
      <c r="BR26" s="18">
        <f t="shared" si="132"/>
        <v>9.046693333333334</v>
      </c>
      <c r="BS26" s="1">
        <f t="shared" si="133"/>
        <v>0.52755555555555</v>
      </c>
      <c r="BT26" s="1">
        <f t="shared" si="134"/>
        <v>1.0540925533894598</v>
      </c>
      <c r="BU26" s="1">
        <f t="shared" si="135"/>
        <v>0</v>
      </c>
      <c r="BV26" s="1">
        <f t="shared" si="136"/>
        <v>0</v>
      </c>
      <c r="BW26" s="1">
        <f t="shared" si="137"/>
        <v>0</v>
      </c>
      <c r="BX26" s="1">
        <f t="shared" si="138"/>
        <v>0</v>
      </c>
      <c r="BY26" s="1">
        <f t="shared" si="139"/>
        <v>0</v>
      </c>
      <c r="BZ26" s="3">
        <f t="shared" si="140"/>
        <v>0</v>
      </c>
      <c r="CA26" s="1"/>
      <c r="CB26">
        <f t="shared" si="141"/>
        <v>0</v>
      </c>
      <c r="CC26">
        <f t="shared" si="142"/>
        <v>0</v>
      </c>
      <c r="CD26">
        <f t="shared" si="143"/>
        <v>1</v>
      </c>
      <c r="CE26">
        <f t="shared" si="143"/>
        <v>1</v>
      </c>
      <c r="CF26">
        <f t="shared" si="143"/>
        <v>1</v>
      </c>
      <c r="CG26">
        <f t="shared" si="144"/>
        <v>0</v>
      </c>
      <c r="CH26">
        <f t="shared" si="144"/>
        <v>0</v>
      </c>
    </row>
    <row r="27" spans="1:86" ht="12.75">
      <c r="A27" t="s">
        <v>463</v>
      </c>
      <c r="B27" s="13">
        <v>20070228</v>
      </c>
      <c r="C27">
        <v>55572</v>
      </c>
      <c r="D27" s="1">
        <f t="shared" si="84"/>
        <v>-3.0785714285714283</v>
      </c>
      <c r="E27" s="1">
        <v>-3.0785714285714283</v>
      </c>
      <c r="F27">
        <v>-1.857142857142857</v>
      </c>
      <c r="G27" s="1">
        <f t="shared" si="85"/>
        <v>1</v>
      </c>
      <c r="H27" s="15">
        <f>E27</f>
        <v>-3.0785714285714283</v>
      </c>
      <c r="I27" s="7">
        <f>I$3</f>
        <v>5.7</v>
      </c>
      <c r="J27" s="1">
        <f t="shared" si="86"/>
        <v>-1.433939047619048</v>
      </c>
      <c r="K27" s="1">
        <f t="shared" si="87"/>
        <v>0</v>
      </c>
      <c r="L27" s="1">
        <f t="shared" si="80"/>
        <v>1.433939047619048</v>
      </c>
      <c r="M27" s="1">
        <f t="shared" si="88"/>
        <v>-2.0557904761904755</v>
      </c>
      <c r="N27" s="1">
        <f t="shared" si="89"/>
        <v>3.5490914285714283</v>
      </c>
      <c r="O27" s="1">
        <f t="shared" si="90"/>
        <v>-2.0557904761904755</v>
      </c>
      <c r="P27" s="1">
        <f t="shared" si="91"/>
        <v>1.0540925533894598</v>
      </c>
      <c r="Q27" s="1">
        <f t="shared" si="92"/>
        <v>0</v>
      </c>
      <c r="R27" s="1">
        <f t="shared" si="93"/>
        <v>0</v>
      </c>
      <c r="S27" s="1">
        <f t="shared" si="94"/>
        <v>1</v>
      </c>
      <c r="T27" s="1">
        <f t="shared" si="95"/>
        <v>1</v>
      </c>
      <c r="U27" s="1">
        <f t="shared" si="96"/>
        <v>0</v>
      </c>
      <c r="V27" s="3">
        <f t="shared" si="97"/>
        <v>0</v>
      </c>
      <c r="W27" s="1">
        <f t="shared" si="98"/>
        <v>-1.8224299065420562</v>
      </c>
      <c r="X27" s="1">
        <v>-1.8224299065420562</v>
      </c>
      <c r="Y27" s="1">
        <v>-0.03738317757009333</v>
      </c>
      <c r="Z27" s="1">
        <f t="shared" si="99"/>
        <v>0</v>
      </c>
      <c r="AA27" s="15">
        <f>X27</f>
        <v>-1.8224299065420562</v>
      </c>
      <c r="AB27" s="7">
        <f>AB$3</f>
        <v>27</v>
      </c>
      <c r="AC27" s="1">
        <f t="shared" si="100"/>
        <v>-1.6347080396801474</v>
      </c>
      <c r="AD27" s="1">
        <f t="shared" si="101"/>
        <v>0</v>
      </c>
      <c r="AE27" s="1">
        <f t="shared" si="81"/>
        <v>1.6347080396801474</v>
      </c>
      <c r="AF27" s="1">
        <f t="shared" si="102"/>
        <v>-0.23465233357738624</v>
      </c>
      <c r="AG27" s="1">
        <f t="shared" si="103"/>
        <v>17.68216417382316</v>
      </c>
      <c r="AH27" s="1">
        <f t="shared" si="104"/>
        <v>-0.23465233357738624</v>
      </c>
      <c r="AI27" s="1">
        <f t="shared" si="105"/>
        <v>1.0540925533894598</v>
      </c>
      <c r="AJ27" s="1">
        <f t="shared" si="106"/>
        <v>0</v>
      </c>
      <c r="AK27" s="1">
        <f t="shared" si="107"/>
        <v>0</v>
      </c>
      <c r="AL27" s="1">
        <f t="shared" si="108"/>
        <v>0</v>
      </c>
      <c r="AM27" s="1">
        <f t="shared" si="109"/>
        <v>0</v>
      </c>
      <c r="AN27" s="1">
        <f t="shared" si="110"/>
        <v>0</v>
      </c>
      <c r="AO27" s="3">
        <f t="shared" si="111"/>
        <v>0</v>
      </c>
      <c r="AP27" s="1">
        <f t="shared" si="112"/>
        <v>1.6006358188392944</v>
      </c>
      <c r="AQ27" s="16">
        <v>1.6006358188392944</v>
      </c>
      <c r="AR27" s="1">
        <f t="shared" si="113"/>
        <v>0</v>
      </c>
      <c r="AS27" s="16">
        <v>-0.37570167135500754</v>
      </c>
      <c r="AT27" s="7">
        <v>13</v>
      </c>
      <c r="AU27" s="1">
        <f t="shared" si="114"/>
        <v>0.1448350181625554</v>
      </c>
      <c r="AV27" s="1">
        <f t="shared" si="115"/>
        <v>0</v>
      </c>
      <c r="AW27" s="1">
        <f t="shared" si="82"/>
        <v>-0.1448350181625554</v>
      </c>
      <c r="AX27" s="1">
        <f t="shared" si="116"/>
        <v>1.8197510008459237</v>
      </c>
      <c r="AY27" s="1">
        <f t="shared" si="117"/>
        <v>13.679857478081393</v>
      </c>
      <c r="AZ27" s="1">
        <f t="shared" si="118"/>
        <v>1.8197510008459237</v>
      </c>
      <c r="BA27" s="1">
        <f t="shared" si="119"/>
        <v>1.0540925533894598</v>
      </c>
      <c r="BB27" s="1">
        <f t="shared" si="120"/>
        <v>0</v>
      </c>
      <c r="BC27" s="1">
        <f t="shared" si="121"/>
        <v>0</v>
      </c>
      <c r="BD27" s="1">
        <f t="shared" si="122"/>
        <v>1</v>
      </c>
      <c r="BE27" s="1">
        <f t="shared" si="123"/>
        <v>1</v>
      </c>
      <c r="BF27" s="1">
        <f t="shared" si="124"/>
        <v>0</v>
      </c>
      <c r="BG27" s="3">
        <f t="shared" si="125"/>
        <v>0</v>
      </c>
      <c r="BH27" s="1">
        <f t="shared" si="126"/>
        <v>0</v>
      </c>
      <c r="BI27" s="1">
        <f t="shared" si="127"/>
        <v>1.399999999999994</v>
      </c>
      <c r="BJ27" s="1">
        <v>1.399999999999994</v>
      </c>
      <c r="BK27" s="1">
        <f t="shared" si="128"/>
        <v>0</v>
      </c>
      <c r="BL27" s="16">
        <v>-0.37570167135500754</v>
      </c>
      <c r="BM27" s="12">
        <v>9</v>
      </c>
      <c r="BN27" s="1">
        <f t="shared" si="129"/>
        <v>0.5290311111111106</v>
      </c>
      <c r="BO27" s="1">
        <f t="shared" si="130"/>
        <v>0</v>
      </c>
      <c r="BP27" s="1">
        <f t="shared" si="83"/>
        <v>-0.5290311111111106</v>
      </c>
      <c r="BQ27" s="1">
        <f t="shared" si="131"/>
        <v>1.0887111111111043</v>
      </c>
      <c r="BR27" s="18">
        <f t="shared" si="132"/>
        <v>9.079354666666667</v>
      </c>
      <c r="BS27" s="1">
        <f t="shared" si="133"/>
        <v>1.0887111111111043</v>
      </c>
      <c r="BT27" s="1">
        <f t="shared" si="134"/>
        <v>1.0540925533894598</v>
      </c>
      <c r="BU27" s="1">
        <f t="shared" si="135"/>
        <v>0</v>
      </c>
      <c r="BV27" s="1">
        <f t="shared" si="136"/>
        <v>0</v>
      </c>
      <c r="BW27" s="1">
        <f t="shared" si="137"/>
        <v>0</v>
      </c>
      <c r="BX27" s="1">
        <f t="shared" si="138"/>
        <v>0</v>
      </c>
      <c r="BY27" s="1">
        <f t="shared" si="139"/>
        <v>0</v>
      </c>
      <c r="BZ27" s="3">
        <f t="shared" si="140"/>
        <v>0</v>
      </c>
      <c r="CA27" s="1"/>
      <c r="CB27">
        <f t="shared" si="141"/>
        <v>1</v>
      </c>
      <c r="CC27">
        <f t="shared" si="142"/>
        <v>0</v>
      </c>
      <c r="CD27">
        <f t="shared" si="143"/>
        <v>0</v>
      </c>
      <c r="CE27">
        <f t="shared" si="143"/>
        <v>1</v>
      </c>
      <c r="CF27">
        <f t="shared" si="143"/>
        <v>1</v>
      </c>
      <c r="CG27">
        <f t="shared" si="144"/>
        <v>0</v>
      </c>
      <c r="CH27">
        <f t="shared" si="144"/>
        <v>0</v>
      </c>
    </row>
    <row r="28" spans="1:86" ht="12.75">
      <c r="A28" t="s">
        <v>463</v>
      </c>
      <c r="B28" s="13">
        <v>20070311</v>
      </c>
      <c r="C28">
        <v>55573</v>
      </c>
      <c r="D28" s="1">
        <f t="shared" si="84"/>
        <v>-1.157142857142857</v>
      </c>
      <c r="E28" s="1">
        <v>-1.157142857142857</v>
      </c>
      <c r="F28">
        <v>0.07142857142857181</v>
      </c>
      <c r="G28" s="1">
        <f t="shared" si="85"/>
        <v>0</v>
      </c>
      <c r="H28" s="15">
        <f>E28</f>
        <v>-1.157142857142857</v>
      </c>
      <c r="I28" s="7">
        <f>I$3</f>
        <v>5.7</v>
      </c>
      <c r="J28" s="1">
        <f t="shared" si="86"/>
        <v>-1.37857980952381</v>
      </c>
      <c r="K28" s="1">
        <f t="shared" si="87"/>
        <v>0</v>
      </c>
      <c r="L28" s="1">
        <f t="shared" si="80"/>
        <v>1.37857980952381</v>
      </c>
      <c r="M28" s="1">
        <f t="shared" si="88"/>
        <v>0.27679619047619086</v>
      </c>
      <c r="N28" s="1">
        <f t="shared" si="89"/>
        <v>3.632130285714285</v>
      </c>
      <c r="O28" s="1">
        <f t="shared" si="90"/>
        <v>0.27679619047619086</v>
      </c>
      <c r="P28" s="1">
        <f t="shared" si="91"/>
        <v>1.0540925533894598</v>
      </c>
      <c r="Q28" s="1">
        <f t="shared" si="92"/>
        <v>0</v>
      </c>
      <c r="R28" s="1">
        <f t="shared" si="93"/>
        <v>0</v>
      </c>
      <c r="S28" s="1">
        <f t="shared" si="94"/>
        <v>0</v>
      </c>
      <c r="T28" s="1">
        <f t="shared" si="95"/>
        <v>0</v>
      </c>
      <c r="U28" s="1">
        <f t="shared" si="96"/>
        <v>0</v>
      </c>
      <c r="V28" s="3">
        <f t="shared" si="97"/>
        <v>0</v>
      </c>
      <c r="W28" s="1">
        <f t="shared" si="98"/>
        <v>-1.252336448598131</v>
      </c>
      <c r="X28" s="1">
        <v>-1.252336448598131</v>
      </c>
      <c r="Y28" s="1">
        <v>0.5327102803738317</v>
      </c>
      <c r="Z28" s="1">
        <f t="shared" si="99"/>
        <v>0</v>
      </c>
      <c r="AA28" s="15">
        <f>X28</f>
        <v>-1.252336448598131</v>
      </c>
      <c r="AB28" s="7">
        <f>AB$3</f>
        <v>27</v>
      </c>
      <c r="AC28" s="1">
        <f t="shared" si="100"/>
        <v>-1.5582337214637443</v>
      </c>
      <c r="AD28" s="1">
        <f t="shared" si="101"/>
        <v>0</v>
      </c>
      <c r="AE28" s="1">
        <f t="shared" si="81"/>
        <v>1.5582337214637443</v>
      </c>
      <c r="AF28" s="1">
        <f t="shared" si="102"/>
        <v>0.38237159108201646</v>
      </c>
      <c r="AG28" s="1">
        <f t="shared" si="103"/>
        <v>18.118067787656656</v>
      </c>
      <c r="AH28" s="1">
        <f t="shared" si="104"/>
        <v>0.38237159108201646</v>
      </c>
      <c r="AI28" s="1">
        <f t="shared" si="105"/>
        <v>1.0540925533894598</v>
      </c>
      <c r="AJ28" s="1">
        <f t="shared" si="106"/>
        <v>0</v>
      </c>
      <c r="AK28" s="1">
        <f t="shared" si="107"/>
        <v>0</v>
      </c>
      <c r="AL28" s="1">
        <f t="shared" si="108"/>
        <v>0</v>
      </c>
      <c r="AM28" s="1">
        <f t="shared" si="109"/>
        <v>0</v>
      </c>
      <c r="AN28" s="1">
        <f t="shared" si="110"/>
        <v>0</v>
      </c>
      <c r="AO28" s="3">
        <f t="shared" si="111"/>
        <v>1</v>
      </c>
      <c r="AP28" s="1">
        <f t="shared" si="112"/>
        <v>0.3429041632875337</v>
      </c>
      <c r="AQ28" s="16">
        <v>0.3429041632875337</v>
      </c>
      <c r="AR28" s="1">
        <f t="shared" si="113"/>
        <v>0</v>
      </c>
      <c r="AS28" s="16">
        <v>-1.348376476237521</v>
      </c>
      <c r="AT28" s="7">
        <v>13</v>
      </c>
      <c r="AU28" s="1">
        <f t="shared" si="114"/>
        <v>0.18444884718755106</v>
      </c>
      <c r="AV28" s="1">
        <f t="shared" si="115"/>
        <v>0</v>
      </c>
      <c r="AW28" s="1">
        <f t="shared" si="82"/>
        <v>-0.18444884718755106</v>
      </c>
      <c r="AX28" s="1">
        <f t="shared" si="116"/>
        <v>0.1980691451249783</v>
      </c>
      <c r="AY28" s="1">
        <f t="shared" si="117"/>
        <v>13.871488884396957</v>
      </c>
      <c r="AZ28" s="1">
        <f t="shared" si="118"/>
        <v>0.1980691451249783</v>
      </c>
      <c r="BA28" s="1">
        <f t="shared" si="119"/>
        <v>1.0540925533894598</v>
      </c>
      <c r="BB28" s="1">
        <f t="shared" si="120"/>
        <v>0</v>
      </c>
      <c r="BC28" s="1">
        <f t="shared" si="121"/>
        <v>0</v>
      </c>
      <c r="BD28" s="1">
        <f t="shared" si="122"/>
        <v>0</v>
      </c>
      <c r="BE28" s="1">
        <f t="shared" si="123"/>
        <v>0</v>
      </c>
      <c r="BF28" s="1">
        <f t="shared" si="124"/>
        <v>0</v>
      </c>
      <c r="BG28" s="3">
        <f t="shared" si="125"/>
        <v>0</v>
      </c>
      <c r="BH28" s="1">
        <f t="shared" si="126"/>
        <v>0</v>
      </c>
      <c r="BI28" s="1">
        <f t="shared" si="127"/>
        <v>0.6666666666666643</v>
      </c>
      <c r="BJ28" s="1">
        <v>0.6666666666666643</v>
      </c>
      <c r="BK28" s="1">
        <f t="shared" si="128"/>
        <v>0</v>
      </c>
      <c r="BL28" s="16">
        <v>-1.348376476237521</v>
      </c>
      <c r="BM28" s="12">
        <v>9</v>
      </c>
      <c r="BN28" s="1">
        <f t="shared" si="129"/>
        <v>0.5565582222222214</v>
      </c>
      <c r="BO28" s="1">
        <f t="shared" si="130"/>
        <v>0</v>
      </c>
      <c r="BP28" s="1">
        <f t="shared" si="83"/>
        <v>-0.5565582222222214</v>
      </c>
      <c r="BQ28" s="1">
        <f t="shared" si="131"/>
        <v>0.13763555555555373</v>
      </c>
      <c r="BR28" s="18">
        <f t="shared" si="132"/>
        <v>9.083483733333333</v>
      </c>
      <c r="BS28" s="1">
        <f t="shared" si="133"/>
        <v>0.13763555555555373</v>
      </c>
      <c r="BT28" s="1">
        <f t="shared" si="134"/>
        <v>1.0540925533894598</v>
      </c>
      <c r="BU28" s="1">
        <f t="shared" si="135"/>
        <v>0</v>
      </c>
      <c r="BV28" s="1">
        <f t="shared" si="136"/>
        <v>0</v>
      </c>
      <c r="BW28" s="1">
        <f t="shared" si="137"/>
        <v>0</v>
      </c>
      <c r="BX28" s="1">
        <f t="shared" si="138"/>
        <v>0</v>
      </c>
      <c r="BY28" s="1">
        <f t="shared" si="139"/>
        <v>0</v>
      </c>
      <c r="BZ28" s="3">
        <f t="shared" si="140"/>
        <v>1</v>
      </c>
      <c r="CA28" s="1"/>
      <c r="CB28">
        <f t="shared" si="141"/>
        <v>0</v>
      </c>
      <c r="CC28">
        <f t="shared" si="142"/>
        <v>0</v>
      </c>
      <c r="CD28">
        <f t="shared" si="143"/>
        <v>0</v>
      </c>
      <c r="CE28">
        <f t="shared" si="143"/>
        <v>0</v>
      </c>
      <c r="CF28">
        <f t="shared" si="143"/>
        <v>0</v>
      </c>
      <c r="CG28">
        <f t="shared" si="144"/>
        <v>0</v>
      </c>
      <c r="CH28">
        <f t="shared" si="144"/>
        <v>0</v>
      </c>
    </row>
    <row r="29" spans="1:86" ht="12.75">
      <c r="A29" t="s">
        <v>463</v>
      </c>
      <c r="B29" s="13">
        <v>20080324</v>
      </c>
      <c r="C29">
        <v>62504</v>
      </c>
      <c r="D29" s="1">
        <f t="shared" si="84"/>
        <v>-2.0533333333333332</v>
      </c>
      <c r="E29" s="1">
        <v>-2.0533333333333332</v>
      </c>
      <c r="F29">
        <v>-0.933333333333333</v>
      </c>
      <c r="G29" s="1">
        <f t="shared" si="85"/>
        <v>0</v>
      </c>
      <c r="H29" s="19">
        <f>F29</f>
        <v>-0.933333333333333</v>
      </c>
      <c r="I29" s="7">
        <f>I$3-1.7</f>
        <v>4</v>
      </c>
      <c r="J29" s="1">
        <f t="shared" si="86"/>
        <v>-1.5135305142857147</v>
      </c>
      <c r="K29" s="1">
        <f t="shared" si="87"/>
        <v>0</v>
      </c>
      <c r="L29" s="1">
        <f t="shared" si="80"/>
        <v>1.5135305142857147</v>
      </c>
      <c r="M29" s="1">
        <f t="shared" si="88"/>
        <v>-0.6747535238095232</v>
      </c>
      <c r="N29" s="1">
        <f t="shared" si="89"/>
        <v>3.429704228571428</v>
      </c>
      <c r="O29" s="1">
        <f t="shared" si="90"/>
        <v>-0.6747535238095232</v>
      </c>
      <c r="P29" s="1">
        <f t="shared" si="91"/>
        <v>1.0540925533894598</v>
      </c>
      <c r="Q29" s="1">
        <f t="shared" si="92"/>
        <v>0</v>
      </c>
      <c r="R29" s="1">
        <f t="shared" si="93"/>
        <v>0</v>
      </c>
      <c r="S29" s="1">
        <f t="shared" si="94"/>
        <v>0</v>
      </c>
      <c r="T29" s="1">
        <f t="shared" si="95"/>
        <v>0</v>
      </c>
      <c r="U29" s="1">
        <f t="shared" si="96"/>
        <v>0</v>
      </c>
      <c r="V29" s="3">
        <f t="shared" si="97"/>
        <v>0</v>
      </c>
      <c r="W29" s="1">
        <f t="shared" si="98"/>
        <v>-4.333333333333333</v>
      </c>
      <c r="X29" s="1">
        <v>-4.333333333333333</v>
      </c>
      <c r="Y29" s="1">
        <v>-0.9824561403508774</v>
      </c>
      <c r="Z29" s="1">
        <f t="shared" si="99"/>
        <v>0</v>
      </c>
      <c r="AA29" s="19">
        <f>Y29</f>
        <v>-0.9824561403508774</v>
      </c>
      <c r="AB29" s="7">
        <f>AB$3-19.1</f>
        <v>7.899999999999999</v>
      </c>
      <c r="AC29" s="1">
        <f t="shared" si="100"/>
        <v>-2.113253643837662</v>
      </c>
      <c r="AD29" s="1">
        <f t="shared" si="101"/>
        <v>0</v>
      </c>
      <c r="AE29" s="1">
        <f t="shared" si="81"/>
        <v>2.113253643837662</v>
      </c>
      <c r="AF29" s="1">
        <f t="shared" si="102"/>
        <v>-2.7750996118695888</v>
      </c>
      <c r="AG29" s="1">
        <f t="shared" si="103"/>
        <v>14.954454230125325</v>
      </c>
      <c r="AH29" s="1">
        <f t="shared" si="104"/>
        <v>-2.7750996118695888</v>
      </c>
      <c r="AI29" s="1">
        <f t="shared" si="105"/>
        <v>1.0540925533894598</v>
      </c>
      <c r="AJ29" s="1">
        <f t="shared" si="106"/>
        <v>1</v>
      </c>
      <c r="AK29" s="1">
        <f t="shared" si="107"/>
        <v>1</v>
      </c>
      <c r="AL29" s="1">
        <f t="shared" si="108"/>
        <v>1</v>
      </c>
      <c r="AM29" s="1">
        <f t="shared" si="109"/>
        <v>1</v>
      </c>
      <c r="AN29" s="1">
        <f t="shared" si="110"/>
        <v>0</v>
      </c>
      <c r="AO29" s="3">
        <f t="shared" si="111"/>
        <v>0</v>
      </c>
      <c r="AP29" s="1">
        <f t="shared" si="112"/>
        <v>0.7687499152100824</v>
      </c>
      <c r="AQ29" s="16">
        <v>0.7687499152100824</v>
      </c>
      <c r="AR29" s="1">
        <f t="shared" si="113"/>
        <v>0</v>
      </c>
      <c r="AS29" s="16">
        <v>-1.7562304549318475</v>
      </c>
      <c r="AT29" s="7">
        <v>13</v>
      </c>
      <c r="AU29" s="1">
        <f t="shared" si="114"/>
        <v>0.3013090607920573</v>
      </c>
      <c r="AV29" s="1">
        <f t="shared" si="115"/>
        <v>0</v>
      </c>
      <c r="AW29" s="1">
        <f t="shared" si="82"/>
        <v>-0.3013090607920573</v>
      </c>
      <c r="AX29" s="1">
        <f t="shared" si="116"/>
        <v>0.5843010680225313</v>
      </c>
      <c r="AY29" s="1">
        <f t="shared" si="117"/>
        <v>14.45149737492723</v>
      </c>
      <c r="AZ29" s="1">
        <f t="shared" si="118"/>
        <v>0.5843010680225313</v>
      </c>
      <c r="BA29" s="1">
        <f t="shared" si="119"/>
        <v>1.0540925533894598</v>
      </c>
      <c r="BB29" s="1">
        <f t="shared" si="120"/>
        <v>0</v>
      </c>
      <c r="BC29" s="1">
        <f t="shared" si="121"/>
        <v>0</v>
      </c>
      <c r="BD29" s="1">
        <f t="shared" si="122"/>
        <v>0</v>
      </c>
      <c r="BE29" s="1">
        <f t="shared" si="123"/>
        <v>0</v>
      </c>
      <c r="BF29" s="1">
        <f t="shared" si="124"/>
        <v>0</v>
      </c>
      <c r="BG29" s="3">
        <f t="shared" si="125"/>
        <v>0</v>
      </c>
      <c r="BH29" s="1">
        <f t="shared" si="126"/>
        <v>0</v>
      </c>
      <c r="BI29" s="1">
        <f t="shared" si="127"/>
        <v>0.6666666666666643</v>
      </c>
      <c r="BJ29" s="1">
        <v>0.6666666666666643</v>
      </c>
      <c r="BK29" s="1">
        <f t="shared" si="128"/>
        <v>0</v>
      </c>
      <c r="BL29" s="16">
        <v>-1.7562304549318475</v>
      </c>
      <c r="BM29" s="12">
        <v>9</v>
      </c>
      <c r="BN29" s="1">
        <f t="shared" si="129"/>
        <v>0.5785799111111101</v>
      </c>
      <c r="BO29" s="1">
        <f t="shared" si="130"/>
        <v>0</v>
      </c>
      <c r="BP29" s="1">
        <f t="shared" si="83"/>
        <v>-0.5785799111111101</v>
      </c>
      <c r="BQ29" s="1">
        <f t="shared" si="131"/>
        <v>0.1101084444444429</v>
      </c>
      <c r="BR29" s="18">
        <f t="shared" si="132"/>
        <v>9.086786986666667</v>
      </c>
      <c r="BS29" s="1">
        <f t="shared" si="133"/>
        <v>0.1101084444444429</v>
      </c>
      <c r="BT29" s="1">
        <f t="shared" si="134"/>
        <v>1.0540925533894598</v>
      </c>
      <c r="BU29" s="1">
        <f t="shared" si="135"/>
        <v>0</v>
      </c>
      <c r="BV29" s="1">
        <f t="shared" si="136"/>
        <v>0</v>
      </c>
      <c r="BW29" s="1">
        <f t="shared" si="137"/>
        <v>0</v>
      </c>
      <c r="BX29" s="1">
        <f t="shared" si="138"/>
        <v>0</v>
      </c>
      <c r="BY29" s="1">
        <f t="shared" si="139"/>
        <v>0</v>
      </c>
      <c r="BZ29" s="3">
        <f t="shared" si="140"/>
        <v>1</v>
      </c>
      <c r="CA29" s="1"/>
      <c r="CB29">
        <f t="shared" si="141"/>
        <v>0</v>
      </c>
      <c r="CC29">
        <f t="shared" si="142"/>
        <v>0</v>
      </c>
      <c r="CD29">
        <f t="shared" si="143"/>
        <v>1</v>
      </c>
      <c r="CE29">
        <f t="shared" si="143"/>
        <v>1</v>
      </c>
      <c r="CF29">
        <f t="shared" si="143"/>
        <v>1</v>
      </c>
      <c r="CG29">
        <f t="shared" si="144"/>
        <v>0</v>
      </c>
      <c r="CH29">
        <f t="shared" si="144"/>
        <v>0</v>
      </c>
    </row>
    <row r="30" spans="1:86" ht="13.5" thickBot="1">
      <c r="A30" s="21" t="s">
        <v>463</v>
      </c>
      <c r="B30" s="22">
        <v>20090316</v>
      </c>
      <c r="C30" s="21">
        <v>62999</v>
      </c>
      <c r="D30" s="1">
        <f>IF(Q30=1,IF(ABS(#REF!-E30)&gt;D$3,IF(E30&gt;J29,IF(E30&gt;#REF!,J29+D$4,E30),IF(E30&lt;#REF!,J29-D$4,E30)),E30),E30)</f>
        <v>-0.48666666666666636</v>
      </c>
      <c r="E30" s="1">
        <v>-0.48666666666666636</v>
      </c>
      <c r="F30" s="21">
        <v>0.6666666666666666</v>
      </c>
      <c r="G30" s="1">
        <f t="shared" si="85"/>
        <v>0</v>
      </c>
      <c r="H30" s="19">
        <f>F30</f>
        <v>0.6666666666666666</v>
      </c>
      <c r="I30" s="7">
        <f>I$3-1.7</f>
        <v>4</v>
      </c>
      <c r="J30" s="1">
        <f t="shared" si="86"/>
        <v>-1.308157744761905</v>
      </c>
      <c r="K30" s="1">
        <f t="shared" si="87"/>
        <v>0</v>
      </c>
      <c r="L30" s="1">
        <f t="shared" si="80"/>
        <v>1.308157744761905</v>
      </c>
      <c r="M30" s="1">
        <f t="shared" si="88"/>
        <v>1.0268638476190484</v>
      </c>
      <c r="N30" s="1">
        <f t="shared" si="89"/>
        <v>3.7377633828571426</v>
      </c>
      <c r="O30" s="1">
        <f t="shared" si="90"/>
        <v>1.0268638476190484</v>
      </c>
      <c r="P30" s="1">
        <f t="shared" si="91"/>
        <v>1.0540925533894598</v>
      </c>
      <c r="Q30" s="1">
        <f t="shared" si="92"/>
        <v>0</v>
      </c>
      <c r="R30" s="1">
        <f t="shared" si="93"/>
        <v>0</v>
      </c>
      <c r="S30" s="1">
        <f t="shared" si="94"/>
        <v>0</v>
      </c>
      <c r="T30" s="1">
        <f t="shared" si="95"/>
        <v>0</v>
      </c>
      <c r="U30" s="1">
        <f t="shared" si="96"/>
        <v>0</v>
      </c>
      <c r="V30" s="3">
        <f t="shared" si="97"/>
        <v>0</v>
      </c>
      <c r="W30" s="1" t="e">
        <f>IF(AJ30=1,IF(ABS(#REF!-X30)&gt;W$3,IF(X30&gt;AC29,IF(X30&gt;#REF!,AC29+W$4,X30),IF(X30&lt;#REF!,AC29-W$4,X30)),X30),X30)</f>
        <v>#REF!</v>
      </c>
      <c r="X30" s="1">
        <v>-4.19298245614035</v>
      </c>
      <c r="Y30" s="1">
        <v>-0.8421052631578948</v>
      </c>
      <c r="Z30" s="1">
        <f t="shared" si="99"/>
        <v>0</v>
      </c>
      <c r="AA30" s="19">
        <f>Y30</f>
        <v>-0.8421052631578948</v>
      </c>
      <c r="AB30" s="7">
        <f>AB$3-19.1</f>
        <v>7.899999999999999</v>
      </c>
      <c r="AC30" s="1" t="e">
        <f t="shared" si="100"/>
        <v>#REF!</v>
      </c>
      <c r="AD30" s="1" t="e">
        <f t="shared" si="101"/>
        <v>#REF!</v>
      </c>
      <c r="AE30" s="1" t="e">
        <f t="shared" si="81"/>
        <v>#REF!</v>
      </c>
      <c r="AF30" s="1" t="e">
        <f t="shared" si="102"/>
        <v>#REF!</v>
      </c>
      <c r="AG30" s="1" t="e">
        <f t="shared" si="103"/>
        <v>#REF!</v>
      </c>
      <c r="AH30" s="1">
        <f t="shared" si="104"/>
        <v>-2.079728812302688</v>
      </c>
      <c r="AI30" s="1">
        <f t="shared" si="105"/>
        <v>1.0540925533894598</v>
      </c>
      <c r="AJ30" s="1">
        <f t="shared" si="106"/>
        <v>1</v>
      </c>
      <c r="AK30" s="1">
        <f t="shared" si="107"/>
        <v>1</v>
      </c>
      <c r="AL30" s="1">
        <f t="shared" si="108"/>
        <v>1</v>
      </c>
      <c r="AM30" s="1">
        <f t="shared" si="109"/>
        <v>1</v>
      </c>
      <c r="AN30" s="1">
        <f t="shared" si="110"/>
        <v>0</v>
      </c>
      <c r="AO30" s="3">
        <f t="shared" si="111"/>
        <v>0</v>
      </c>
      <c r="AP30" s="1">
        <f>IF(BB30=1,IF(ABS(#REF!-AQ30)&gt;AP$3,IF(AQ30&gt;AU29,IF(AQ30&gt;#REF!,AU29+AP$4,AQ30),IF(AQ30&lt;#REF!,AU29-AP$4,AQ30)),AQ30),AQ30)</f>
        <v>-1.7562304549318475</v>
      </c>
      <c r="AQ30" s="16">
        <v>-1.7562304549318475</v>
      </c>
      <c r="AR30" s="1">
        <f t="shared" si="113"/>
        <v>0</v>
      </c>
      <c r="AS30" s="16">
        <v>-1.348376476237521</v>
      </c>
      <c r="AT30" s="7">
        <v>13</v>
      </c>
      <c r="AU30" s="1">
        <f t="shared" si="114"/>
        <v>-0.11019884235272362</v>
      </c>
      <c r="AV30" s="1">
        <f t="shared" si="115"/>
        <v>0</v>
      </c>
      <c r="AW30" s="1">
        <f t="shared" si="82"/>
        <v>0.11019884235272362</v>
      </c>
      <c r="AX30" s="1">
        <f t="shared" si="116"/>
        <v>-2.0575395157239047</v>
      </c>
      <c r="AY30" s="1">
        <f t="shared" si="117"/>
        <v>12.503895895031956</v>
      </c>
      <c r="AZ30" s="1">
        <f t="shared" si="118"/>
        <v>-2.0575395157239047</v>
      </c>
      <c r="BA30" s="1">
        <f t="shared" si="119"/>
        <v>1.0540925533894598</v>
      </c>
      <c r="BB30" s="1">
        <f t="shared" si="120"/>
        <v>0</v>
      </c>
      <c r="BC30" s="1">
        <f t="shared" si="121"/>
        <v>0</v>
      </c>
      <c r="BD30" s="1">
        <f t="shared" si="122"/>
        <v>1</v>
      </c>
      <c r="BE30" s="1">
        <f t="shared" si="123"/>
        <v>1</v>
      </c>
      <c r="BF30" s="1">
        <f t="shared" si="124"/>
        <v>0</v>
      </c>
      <c r="BG30" s="3">
        <f t="shared" si="125"/>
        <v>0</v>
      </c>
      <c r="BH30" s="1">
        <f t="shared" si="126"/>
        <v>0</v>
      </c>
      <c r="BI30" s="1">
        <f>IF(BU30=1,IF(ABS(#REF!-BJ30)&gt;BI$3,IF(BJ30&gt;BN29,IF(BJ30&gt;#REF!,BN29+BI$4,BJ30),IF(BJ30&lt;#REF!,BN29-BI$4,BJ30)),BJ30),BJ30)</f>
        <v>0.6666666666666643</v>
      </c>
      <c r="BJ30" s="1">
        <v>0.6666666666666643</v>
      </c>
      <c r="BK30" s="1">
        <f t="shared" si="128"/>
        <v>0</v>
      </c>
      <c r="BL30" s="16">
        <v>-1.348376476237521</v>
      </c>
      <c r="BM30" s="12">
        <v>9</v>
      </c>
      <c r="BN30" s="1">
        <f t="shared" si="129"/>
        <v>0.5961972622222209</v>
      </c>
      <c r="BO30" s="1">
        <f t="shared" si="130"/>
        <v>0</v>
      </c>
      <c r="BP30" s="1">
        <f t="shared" si="83"/>
        <v>-0.5961972622222209</v>
      </c>
      <c r="BQ30" s="1">
        <f t="shared" si="131"/>
        <v>0.08808675555555423</v>
      </c>
      <c r="BR30" s="18">
        <f t="shared" si="132"/>
        <v>9.089429589333333</v>
      </c>
      <c r="BS30" s="1">
        <f t="shared" si="133"/>
        <v>0.08808675555555423</v>
      </c>
      <c r="BT30" s="1">
        <f t="shared" si="134"/>
        <v>1.0540925533894598</v>
      </c>
      <c r="BU30" s="1">
        <f t="shared" si="135"/>
        <v>0</v>
      </c>
      <c r="BV30" s="1">
        <f t="shared" si="136"/>
        <v>0</v>
      </c>
      <c r="BW30" s="1">
        <f t="shared" si="137"/>
        <v>0</v>
      </c>
      <c r="BX30" s="1">
        <f t="shared" si="138"/>
        <v>0</v>
      </c>
      <c r="BY30" s="1">
        <f t="shared" si="139"/>
        <v>0</v>
      </c>
      <c r="BZ30" s="3">
        <f t="shared" si="140"/>
        <v>1</v>
      </c>
      <c r="CA30" s="1"/>
      <c r="CB30">
        <f t="shared" si="141"/>
        <v>0</v>
      </c>
      <c r="CC30">
        <f t="shared" si="142"/>
        <v>0</v>
      </c>
      <c r="CD30">
        <f t="shared" si="143"/>
        <v>1</v>
      </c>
      <c r="CE30">
        <f t="shared" si="143"/>
        <v>1</v>
      </c>
      <c r="CF30">
        <f t="shared" si="143"/>
        <v>1</v>
      </c>
      <c r="CG30">
        <f t="shared" si="144"/>
        <v>0</v>
      </c>
      <c r="CH30">
        <f t="shared" si="144"/>
        <v>0</v>
      </c>
    </row>
    <row r="31" spans="1:86" s="23" customFormat="1" ht="12.75">
      <c r="A31" s="6"/>
      <c r="B31" s="6"/>
      <c r="C31" s="6"/>
      <c r="D31" s="6"/>
      <c r="E31" s="6"/>
      <c r="F31" s="6"/>
      <c r="G31" s="6">
        <f>SUM(G24:G30)</f>
        <v>1</v>
      </c>
      <c r="H31" s="6">
        <f>AVERAGE(H24:H30)</f>
        <v>-1.0860544217687074</v>
      </c>
      <c r="I31" s="6">
        <f>AVERAGE(I24:I30)</f>
        <v>5.214285714285714</v>
      </c>
      <c r="J31" s="6"/>
      <c r="K31" s="6">
        <f>SUM(K24:K30)</f>
        <v>0</v>
      </c>
      <c r="L31" s="6"/>
      <c r="M31" s="6">
        <f>AVERAGE(M24:M30)</f>
        <v>-0.19630315102040782</v>
      </c>
      <c r="N31" s="6">
        <f>AVERAGE(N24:N30)</f>
        <v>3.819339291428571</v>
      </c>
      <c r="O31" s="6">
        <f>VAR(O27:O30)</f>
        <v>1.7678776107709009</v>
      </c>
      <c r="P31" s="6">
        <v>10</v>
      </c>
      <c r="Q31" s="6">
        <f aca="true" t="shared" si="145" ref="Q31:V31">SUM(Q24:Q30)</f>
        <v>0</v>
      </c>
      <c r="R31" s="6">
        <f t="shared" si="145"/>
        <v>0</v>
      </c>
      <c r="S31" s="6">
        <f t="shared" si="145"/>
        <v>1</v>
      </c>
      <c r="T31" s="6">
        <f t="shared" si="145"/>
        <v>1</v>
      </c>
      <c r="U31" s="6">
        <f t="shared" si="145"/>
        <v>0</v>
      </c>
      <c r="V31" s="6">
        <f t="shared" si="145"/>
        <v>1</v>
      </c>
      <c r="W31" s="6"/>
      <c r="X31" s="6"/>
      <c r="Y31" s="6"/>
      <c r="Z31" s="6">
        <f>SUM(Z24:Z30)</f>
        <v>0</v>
      </c>
      <c r="AA31" s="6">
        <f>AVERAGE(AA24:AA30)</f>
        <v>-1.3298578825719714</v>
      </c>
      <c r="AB31" s="6">
        <f>AVERAGE(AB24:AB30)</f>
        <v>21.542857142857144</v>
      </c>
      <c r="AC31" s="6"/>
      <c r="AD31" s="6" t="e">
        <f>SUM(AD24:AD30)</f>
        <v>#REF!</v>
      </c>
      <c r="AE31" s="6"/>
      <c r="AF31" s="6">
        <f>AVERAGE(AF24:AF29)</f>
        <v>-0.5361343089328181</v>
      </c>
      <c r="AG31" s="6" t="e">
        <f>AVERAGE(AG24:AG30)</f>
        <v>#REF!</v>
      </c>
      <c r="AH31" s="6">
        <f>VAR(AH24:AH30)</f>
        <v>2.904412122177151</v>
      </c>
      <c r="AI31" s="6">
        <v>10</v>
      </c>
      <c r="AJ31" s="6">
        <f aca="true" t="shared" si="146" ref="AJ31:AO31">SUM(AJ24:AJ30)</f>
        <v>3</v>
      </c>
      <c r="AK31" s="6">
        <f t="shared" si="146"/>
        <v>3</v>
      </c>
      <c r="AL31" s="6">
        <f t="shared" si="146"/>
        <v>3</v>
      </c>
      <c r="AM31" s="6">
        <f t="shared" si="146"/>
        <v>3</v>
      </c>
      <c r="AN31" s="6">
        <f t="shared" si="146"/>
        <v>0</v>
      </c>
      <c r="AO31" s="6">
        <f t="shared" si="146"/>
        <v>1</v>
      </c>
      <c r="AP31" s="6"/>
      <c r="AQ31" s="6"/>
      <c r="AR31" s="6">
        <f>SUM(AR24:AR30)</f>
        <v>0</v>
      </c>
      <c r="AS31" s="6">
        <f>AVERAGE(AS24:AS30)</f>
        <v>-1.2221121973888471</v>
      </c>
      <c r="AT31" s="6">
        <f>AVERAGE(AT18:AT30)</f>
        <v>13</v>
      </c>
      <c r="AU31" s="6"/>
      <c r="AV31" s="6">
        <f>SUM(AV24:AV30)</f>
        <v>0</v>
      </c>
      <c r="AW31" s="6"/>
      <c r="AX31" s="6">
        <f>AVERAGE(AX24:AX30)</f>
        <v>0.11002660876799743</v>
      </c>
      <c r="AY31" s="6">
        <f>AVERAGE(AY24:AY30)</f>
        <v>12.756070697454996</v>
      </c>
      <c r="AZ31" s="6">
        <f>VAR(AZ27:AZ30)</f>
        <v>2.6171531272217936</v>
      </c>
      <c r="BA31" s="6">
        <v>10</v>
      </c>
      <c r="BB31" s="6">
        <f aca="true" t="shared" si="147" ref="BB31:BG31">SUM(BB24:BB30)</f>
        <v>0</v>
      </c>
      <c r="BC31" s="6">
        <f t="shared" si="147"/>
        <v>0</v>
      </c>
      <c r="BD31" s="6">
        <f t="shared" si="147"/>
        <v>2</v>
      </c>
      <c r="BE31" s="6">
        <f t="shared" si="147"/>
        <v>2</v>
      </c>
      <c r="BF31" s="6">
        <f t="shared" si="147"/>
        <v>1</v>
      </c>
      <c r="BG31" s="6">
        <f t="shared" si="147"/>
        <v>1</v>
      </c>
      <c r="BH31" s="6">
        <f>SUM(BH18:BH30)</f>
        <v>0</v>
      </c>
      <c r="BI31" s="6"/>
      <c r="BJ31" s="6"/>
      <c r="BK31" s="6">
        <f>SUM(BK24:BK30)</f>
        <v>0</v>
      </c>
      <c r="BL31" s="6">
        <f>AVERAGE(BL24:BL30)</f>
        <v>-1.2221121973888471</v>
      </c>
      <c r="BM31" s="6">
        <f>AVERAGE(BM24:BM30)</f>
        <v>9</v>
      </c>
      <c r="BN31" s="6"/>
      <c r="BO31" s="6">
        <f>SUM(BO24:BO30)</f>
        <v>0</v>
      </c>
      <c r="BP31" s="6"/>
      <c r="BQ31" s="6">
        <f>AVERAGE(BQ24:BQ30)</f>
        <v>0.22744248888888705</v>
      </c>
      <c r="BR31" s="6">
        <f>AVERAGE(BR24:BR30)</f>
        <v>9.063421187047618</v>
      </c>
      <c r="BS31" s="6">
        <f>VAR(BS27:BS30)</f>
        <v>0.23892956439353696</v>
      </c>
      <c r="BT31" s="6">
        <v>10</v>
      </c>
      <c r="BU31" s="6">
        <f aca="true" t="shared" si="148" ref="BU31:BZ31">SUM(BU24:BU30)</f>
        <v>0</v>
      </c>
      <c r="BV31" s="6">
        <f t="shared" si="148"/>
        <v>0</v>
      </c>
      <c r="BW31" s="6">
        <f t="shared" si="148"/>
        <v>0</v>
      </c>
      <c r="BX31" s="6">
        <f t="shared" si="148"/>
        <v>0</v>
      </c>
      <c r="BY31" s="6">
        <f t="shared" si="148"/>
        <v>2</v>
      </c>
      <c r="BZ31" s="6">
        <f t="shared" si="148"/>
        <v>5</v>
      </c>
      <c r="CA31" s="6"/>
      <c r="CB31" s="6">
        <f>SUM(CB24:CB30)</f>
        <v>1</v>
      </c>
      <c r="CC31" s="6">
        <f>SUM(CC24:CC29)</f>
        <v>0</v>
      </c>
      <c r="CD31" s="6">
        <f>SUM(CD24:CD30)</f>
        <v>3</v>
      </c>
      <c r="CE31" s="6">
        <f>SUM(CE24:CE30)</f>
        <v>4</v>
      </c>
      <c r="CF31" s="6">
        <f>SUM(CF24:CF30)</f>
        <v>4</v>
      </c>
      <c r="CG31" s="6">
        <f>SUM(CG24:CG30)</f>
        <v>0</v>
      </c>
      <c r="CH31" s="6">
        <f>SUM(CH24:CH30)</f>
        <v>0</v>
      </c>
    </row>
    <row r="32" spans="1:79" ht="12.75">
      <c r="A32" s="1"/>
      <c r="B32" s="1"/>
      <c r="C32" s="1"/>
      <c r="D32" s="1"/>
      <c r="E32" s="1"/>
      <c r="F32" s="1"/>
      <c r="G32" s="1"/>
      <c r="H32" s="1">
        <f>I$3+H31*I$4</f>
        <v>4.070918367346939</v>
      </c>
      <c r="I32" s="1"/>
      <c r="J32" s="1"/>
      <c r="K32" s="1"/>
      <c r="L32" s="1"/>
      <c r="M32" s="1">
        <f>N$3+M31*N$4</f>
        <v>5.4055452734693885</v>
      </c>
      <c r="N32" s="1"/>
      <c r="O32" s="24">
        <f>VAR(O27:O30)</f>
        <v>1.7678776107709009</v>
      </c>
      <c r="P32" s="1">
        <v>20</v>
      </c>
      <c r="Q32" s="1"/>
      <c r="R32" s="1"/>
      <c r="S32" s="1">
        <f>S31-R31</f>
        <v>1</v>
      </c>
      <c r="T32" s="1"/>
      <c r="U32" s="1"/>
      <c r="V32" s="3"/>
      <c r="W32" s="1"/>
      <c r="X32" s="1"/>
      <c r="Y32" s="1"/>
      <c r="Z32" s="1"/>
      <c r="AA32" s="1">
        <f>AB$3+AA31*AB$4</f>
        <v>19.419810069339764</v>
      </c>
      <c r="AB32" s="1"/>
      <c r="AC32" s="1"/>
      <c r="AD32" s="1"/>
      <c r="AE32" s="1"/>
      <c r="AF32" s="1">
        <f>AG$3+AF31*AG$4</f>
        <v>23.944034439082937</v>
      </c>
      <c r="AG32" s="1"/>
      <c r="AH32" s="1">
        <f>VAR(AH21:AH30)</f>
        <v>2.904412122177151</v>
      </c>
      <c r="AI32" s="1">
        <v>20</v>
      </c>
      <c r="AJ32" s="1"/>
      <c r="AK32" s="1"/>
      <c r="AL32" s="1">
        <f>AL31-AK31</f>
        <v>0</v>
      </c>
      <c r="AM32" s="1"/>
      <c r="AN32" s="1"/>
      <c r="AO32" s="3"/>
      <c r="AP32" s="1"/>
      <c r="AQ32" s="1"/>
      <c r="AR32" s="1"/>
      <c r="AS32" s="1">
        <f>EXP(AT$3+AS31*AT$4)-1</f>
        <v>8.383358952425828</v>
      </c>
      <c r="AT32" s="1"/>
      <c r="AU32" s="1"/>
      <c r="AV32" s="1"/>
      <c r="AW32" s="1"/>
      <c r="AX32" s="1">
        <f>EXP(AY$3+AX31*AY$4)-1</f>
        <v>13.513511473802764</v>
      </c>
      <c r="AY32" s="1"/>
      <c r="AZ32" s="24">
        <f>VAR(AZ27:AZ30)</f>
        <v>2.6171531272217936</v>
      </c>
      <c r="BA32" s="1">
        <v>20</v>
      </c>
      <c r="BB32" s="1"/>
      <c r="BC32" s="1"/>
      <c r="BD32" s="1">
        <f>BD31-BC31</f>
        <v>2</v>
      </c>
      <c r="BE32" s="1"/>
      <c r="BF32" s="1"/>
      <c r="BG32" s="3"/>
      <c r="BH32" s="1"/>
      <c r="BI32" s="1"/>
      <c r="BJ32" s="1"/>
      <c r="BK32" s="1"/>
      <c r="BL32" s="1">
        <f>BM$3+BL31*BM$4</f>
        <v>8.816683170391673</v>
      </c>
      <c r="BM32" s="1"/>
      <c r="BN32" s="1"/>
      <c r="BO32" s="1"/>
      <c r="BP32" s="1"/>
      <c r="BQ32" s="1">
        <f>BR$3+BQ31*BR$4</f>
        <v>9.034116373333333</v>
      </c>
      <c r="BR32" s="1"/>
      <c r="BS32" s="24">
        <f>VAR(BS27:BS30)</f>
        <v>0.23892956439353696</v>
      </c>
      <c r="BT32" s="1">
        <v>20</v>
      </c>
      <c r="BU32" s="1"/>
      <c r="BV32" s="1"/>
      <c r="BW32" s="1">
        <f>BW31-BV31</f>
        <v>0</v>
      </c>
      <c r="BX32" s="1"/>
      <c r="BY32" s="1"/>
      <c r="BZ32" s="3"/>
      <c r="CA32" s="1"/>
    </row>
    <row r="33" spans="1:79" ht="12.75">
      <c r="A33" s="1"/>
      <c r="B33" s="1"/>
      <c r="C33" s="1"/>
      <c r="D33" s="1"/>
      <c r="E33" s="1"/>
      <c r="F33" s="1"/>
      <c r="G33" s="1"/>
      <c r="H33" s="1">
        <f>STDEV(H24:H30)</f>
        <v>1.1935075917019409</v>
      </c>
      <c r="I33" s="1"/>
      <c r="J33" s="1"/>
      <c r="K33" s="1"/>
      <c r="L33" s="1"/>
      <c r="M33" s="1">
        <f>STDEV(M24:M30)</f>
        <v>1.106433502920109</v>
      </c>
      <c r="N33" s="1"/>
      <c r="O33" s="1">
        <f>VAR(O27:O30)</f>
        <v>1.7678776107709009</v>
      </c>
      <c r="P33" s="1">
        <v>30</v>
      </c>
      <c r="Q33" s="1"/>
      <c r="R33" s="1"/>
      <c r="S33" s="1"/>
      <c r="T33" s="1"/>
      <c r="U33" s="1"/>
      <c r="V33" s="3"/>
      <c r="W33" s="1"/>
      <c r="X33" s="1"/>
      <c r="Y33" s="1"/>
      <c r="Z33" s="1"/>
      <c r="AA33" s="1">
        <f>STDEV(AA24:AA30)</f>
        <v>1.1763030913612893</v>
      </c>
      <c r="AB33" s="1"/>
      <c r="AC33" s="1"/>
      <c r="AD33" s="1"/>
      <c r="AE33" s="1"/>
      <c r="AF33" s="1">
        <f>STDEV(AF24:AF29)</f>
        <v>1.7540907712824432</v>
      </c>
      <c r="AG33" s="1"/>
      <c r="AH33" s="1">
        <f>VAR(AH21:AH30)</f>
        <v>2.904412122177151</v>
      </c>
      <c r="AI33" s="1">
        <v>30</v>
      </c>
      <c r="AJ33" s="1"/>
      <c r="AK33" s="1"/>
      <c r="AL33" s="1"/>
      <c r="AM33" s="1"/>
      <c r="AN33" s="1"/>
      <c r="AO33" s="3"/>
      <c r="AP33" s="1"/>
      <c r="AQ33" s="1"/>
      <c r="AR33" s="1"/>
      <c r="AS33" s="1">
        <f>STDEV(AS24:AS30)</f>
        <v>0.5315929493301073</v>
      </c>
      <c r="AT33" s="1"/>
      <c r="AU33" s="1"/>
      <c r="AV33" s="1"/>
      <c r="AW33" s="1"/>
      <c r="AX33" s="1">
        <f>STDEV(AX24:AX30)</f>
        <v>1.2488420457969427</v>
      </c>
      <c r="AY33" s="1"/>
      <c r="AZ33" s="1">
        <f>VAR(AZ27:AZ30)</f>
        <v>2.6171531272217936</v>
      </c>
      <c r="BA33" s="1">
        <v>30</v>
      </c>
      <c r="BB33" s="1"/>
      <c r="BC33" s="1"/>
      <c r="BD33" s="1"/>
      <c r="BE33" s="1"/>
      <c r="BF33" s="1"/>
      <c r="BG33" s="3"/>
      <c r="BH33" s="1"/>
      <c r="BI33" s="1"/>
      <c r="BJ33" s="1"/>
      <c r="BK33" s="1"/>
      <c r="BL33" s="1">
        <f>STDEV(BL24:BL30)</f>
        <v>0.5315929493301073</v>
      </c>
      <c r="BM33" s="1"/>
      <c r="BN33" s="1"/>
      <c r="BO33" s="1"/>
      <c r="BP33" s="1"/>
      <c r="BQ33" s="1">
        <f>STDEV(BQ24:BQ30)</f>
        <v>0.4800114667835907</v>
      </c>
      <c r="BR33" s="1"/>
      <c r="BS33" s="1">
        <f>VAR(BS27:BS30)</f>
        <v>0.23892956439353696</v>
      </c>
      <c r="BT33" s="1">
        <v>30</v>
      </c>
      <c r="BU33" s="1"/>
      <c r="BV33" s="1"/>
      <c r="BW33" s="1"/>
      <c r="BX33" s="1"/>
      <c r="BY33" s="1"/>
      <c r="BZ33" s="3"/>
      <c r="CA33" s="1"/>
    </row>
    <row r="34" spans="1:79" ht="12.75">
      <c r="A34" s="1"/>
      <c r="B34" s="1"/>
      <c r="C34" s="1"/>
      <c r="D34" s="1"/>
      <c r="E34" s="1"/>
      <c r="F34" s="1"/>
      <c r="G34" s="1"/>
      <c r="H34" s="1">
        <f>SQRT(H33^2+H31^2)</f>
        <v>1.6136835434785621</v>
      </c>
      <c r="I34" s="1"/>
      <c r="J34" s="1"/>
      <c r="K34" s="1"/>
      <c r="L34" s="1"/>
      <c r="M34" s="1">
        <f>SQRT(M33^2+M31^2)</f>
        <v>1.1237126071574546</v>
      </c>
      <c r="N34" s="1"/>
      <c r="O34" s="1"/>
      <c r="P34" s="1"/>
      <c r="Q34" s="1"/>
      <c r="R34" s="1"/>
      <c r="S34" s="1"/>
      <c r="T34" s="1"/>
      <c r="U34" s="1"/>
      <c r="V34" s="3"/>
      <c r="W34" s="1"/>
      <c r="X34" s="1"/>
      <c r="Y34" s="1"/>
      <c r="Z34" s="1"/>
      <c r="AA34" s="1">
        <f>SQRT(AA33^2+AA31^2)</f>
        <v>1.775446690437348</v>
      </c>
      <c r="AB34" s="1"/>
      <c r="AC34" s="1"/>
      <c r="AD34" s="1"/>
      <c r="AE34" s="1"/>
      <c r="AF34" s="1">
        <f>SQRT(AF33^2+AF31^2)</f>
        <v>1.8341958540769596</v>
      </c>
      <c r="AG34" s="1"/>
      <c r="AH34" s="1"/>
      <c r="AI34" s="1"/>
      <c r="AJ34" s="1"/>
      <c r="AK34" s="1"/>
      <c r="AL34" s="1"/>
      <c r="AM34" s="1"/>
      <c r="AN34" s="1"/>
      <c r="AO34" s="3"/>
      <c r="AP34" s="1"/>
      <c r="AQ34" s="1"/>
      <c r="AR34" s="1"/>
      <c r="AS34" s="1">
        <f>SQRT(AS33^2+AS31^2)</f>
        <v>1.3327225092959443</v>
      </c>
      <c r="AT34" s="1"/>
      <c r="AU34" s="1"/>
      <c r="AV34" s="1"/>
      <c r="AW34" s="1"/>
      <c r="AX34" s="1">
        <f>SQRT(AX33^2+AX31^2)</f>
        <v>1.2536795084818444</v>
      </c>
      <c r="AY34" s="1"/>
      <c r="AZ34" s="1"/>
      <c r="BA34" s="1"/>
      <c r="BB34" s="1"/>
      <c r="BC34" s="1"/>
      <c r="BD34" s="1"/>
      <c r="BE34" s="1"/>
      <c r="BF34" s="1"/>
      <c r="BG34" s="3"/>
      <c r="BH34" s="1"/>
      <c r="BI34" s="1"/>
      <c r="BJ34" s="1"/>
      <c r="BK34" s="1"/>
      <c r="BL34" s="1">
        <f>SQRT(BL33^2+BL31^2)</f>
        <v>1.3327225092959443</v>
      </c>
      <c r="BM34" s="1"/>
      <c r="BN34" s="1"/>
      <c r="BO34" s="1"/>
      <c r="BP34" s="1"/>
      <c r="BQ34" s="1">
        <f>SQRT(BQ33^2+BQ31^2)</f>
        <v>0.5311695529637459</v>
      </c>
      <c r="BR34" s="1"/>
      <c r="BS34" s="1"/>
      <c r="BT34" s="1"/>
      <c r="BU34" s="1"/>
      <c r="BV34" s="1"/>
      <c r="BW34" s="1"/>
      <c r="BX34" s="1"/>
      <c r="BY34" s="1"/>
      <c r="BZ34" s="3"/>
      <c r="CA34" s="1"/>
    </row>
    <row r="35" spans="1:7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3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ht="12.75">
      <c r="A36" s="1"/>
      <c r="B36" s="1"/>
      <c r="C36" s="1"/>
      <c r="E36" s="1"/>
      <c r="F36" s="1"/>
      <c r="G36" s="1"/>
      <c r="H36" s="1"/>
      <c r="J36" s="1">
        <f>AVERAGE(E37:E39)</f>
        <v>-0.9174603174603172</v>
      </c>
      <c r="K36" s="1"/>
      <c r="L36" s="1">
        <f>-1*J36</f>
        <v>0.9174603174603172</v>
      </c>
      <c r="M36" s="1"/>
      <c r="O36" s="1"/>
      <c r="P36" s="1"/>
      <c r="Q36" s="1"/>
      <c r="R36" s="1"/>
      <c r="S36" s="1"/>
      <c r="T36" s="1"/>
      <c r="U36" s="1"/>
      <c r="V36" s="3"/>
      <c r="X36" s="1"/>
      <c r="Y36" s="1"/>
      <c r="Z36" s="1"/>
      <c r="AA36" s="1"/>
      <c r="AC36" s="1">
        <f>AVERAGE(X37:X39)</f>
        <v>-2.3404383232223864</v>
      </c>
      <c r="AD36" s="1"/>
      <c r="AE36" s="1">
        <f>-1*AC36</f>
        <v>2.3404383232223864</v>
      </c>
      <c r="AF36" s="1"/>
      <c r="AH36" s="1"/>
      <c r="AI36" s="1"/>
      <c r="AJ36" s="1"/>
      <c r="AK36" s="1"/>
      <c r="AL36" s="1"/>
      <c r="AM36" s="1"/>
      <c r="AN36" s="1"/>
      <c r="AO36" s="3"/>
      <c r="AQ36" s="1"/>
      <c r="AR36" s="1"/>
      <c r="AS36" s="1"/>
      <c r="AU36" s="1">
        <f>AVERAGE(AQ37:AQ39)</f>
        <v>0.528610028000014</v>
      </c>
      <c r="AV36" s="1"/>
      <c r="AW36" s="1">
        <f>-1*AU36</f>
        <v>-0.528610028000014</v>
      </c>
      <c r="AX36" s="1"/>
      <c r="AZ36" s="1"/>
      <c r="BA36" s="1"/>
      <c r="BB36" s="1"/>
      <c r="BC36" s="1"/>
      <c r="BD36" s="1"/>
      <c r="BE36" s="1"/>
      <c r="BF36" s="1"/>
      <c r="BG36" s="3"/>
      <c r="BH36" s="1"/>
      <c r="BJ36" s="1"/>
      <c r="BK36" s="1"/>
      <c r="BL36" s="1"/>
      <c r="BN36" s="1">
        <f>AVERAGE(BJ37:BJ39)</f>
        <v>1.133333333333329</v>
      </c>
      <c r="BO36" s="1"/>
      <c r="BP36" s="1">
        <f>-1*BN36</f>
        <v>-1.133333333333329</v>
      </c>
      <c r="BQ36" s="1"/>
      <c r="BS36" s="1"/>
      <c r="BT36" s="1"/>
      <c r="BU36" s="1"/>
      <c r="BV36" s="1"/>
      <c r="BW36" s="1"/>
      <c r="BX36" s="1"/>
      <c r="BY36" s="1"/>
      <c r="BZ36" s="3"/>
      <c r="CA36" s="1"/>
    </row>
    <row r="37" spans="1:86" ht="12.75">
      <c r="A37" t="s">
        <v>464</v>
      </c>
      <c r="B37" s="13">
        <v>20070615</v>
      </c>
      <c r="C37">
        <v>61892</v>
      </c>
      <c r="D37" s="1">
        <f>IF(Q37=1,IF(ABS(E38-E37)&gt;D$3,IF(E37&gt;J36,IF(E37&gt;E38,J36+D$4,E37),IF(E37&lt;E38,J36-D$4,E37)),E37),E37)</f>
        <v>-2.3857142857142857</v>
      </c>
      <c r="E37" s="1">
        <v>-2.3857142857142857</v>
      </c>
      <c r="F37">
        <v>-1.1428571428571426</v>
      </c>
      <c r="G37" s="1">
        <f>IF(ABS(F37)&gt;=1.8,1,0)</f>
        <v>0</v>
      </c>
      <c r="H37" s="15">
        <f>E37</f>
        <v>-2.3857142857142857</v>
      </c>
      <c r="I37" s="7">
        <f>I$3</f>
        <v>5.7</v>
      </c>
      <c r="J37" s="1">
        <f>J$2*D37+(1-J$2)*J36</f>
        <v>-1.211111111111111</v>
      </c>
      <c r="K37" s="1">
        <f>IF(ABS(J37)&gt;=K$2*SQRT(J$2/(2-J$2)),(1),0)</f>
        <v>0</v>
      </c>
      <c r="L37" s="1">
        <f>-1*J37</f>
        <v>1.211111111111111</v>
      </c>
      <c r="M37" s="1">
        <f>D37+L36</f>
        <v>-1.4682539682539684</v>
      </c>
      <c r="N37" s="1">
        <f>IF(L37=0,N$3,N$3+J37*N$4)</f>
        <v>3.8833333333333337</v>
      </c>
      <c r="O37" s="1">
        <f>E37-J36</f>
        <v>-1.4682539682539684</v>
      </c>
      <c r="P37" s="1">
        <f>IF(P$3=0,SQRT(1+(J$2/(2-J$2))),P$2)</f>
        <v>1.0540925533894598</v>
      </c>
      <c r="Q37" s="1">
        <f>IF(ABS(O37)&gt;(P37*Q$3),1,0)</f>
        <v>0</v>
      </c>
      <c r="R37" s="1">
        <f>IF(ABS(O37)&gt;(P37*R$3),1,0)</f>
        <v>0</v>
      </c>
      <c r="S37" s="1">
        <f>IF(ABS(O37)&gt;(P37*S$3),1,0)</f>
        <v>0</v>
      </c>
      <c r="T37" s="1">
        <f>IF(ABS(O37)&gt;(P37*T$3),1,0)</f>
        <v>1</v>
      </c>
      <c r="U37" s="1">
        <f>IF(R36+S36=0,IF(ABS(O37)&lt;=U$2,IF(ABS(J37)&lt;=U$3,1,0),0),0)</f>
        <v>0</v>
      </c>
      <c r="V37" s="3">
        <f>IF(R36+S36=0,IF(ABS(O37)&lt;=V$2,IF(ABS(J37)&lt;=V$3,1,0),0),0)</f>
        <v>0</v>
      </c>
      <c r="W37" s="1">
        <f>IF(AJ37=1,IF(ABS(X38-X37)&gt;W$3,IF(X37&gt;AC36,IF(X37&gt;X38,AC36+W$4,X37),IF(X37&lt;X38,AC36-W$4,X37)),X37),X37)</f>
        <v>-1.7757009345794394</v>
      </c>
      <c r="X37" s="1">
        <v>-1.7757009345794394</v>
      </c>
      <c r="Y37" s="1">
        <v>-0.9193548387096773</v>
      </c>
      <c r="Z37" s="1">
        <f>IF(ABS(Y37)&gt;=1.8,1,0)</f>
        <v>0</v>
      </c>
      <c r="AA37" s="15">
        <f>X37</f>
        <v>-1.7757009345794394</v>
      </c>
      <c r="AB37" s="7">
        <f>AB$3</f>
        <v>27</v>
      </c>
      <c r="AC37" s="1">
        <f>AC$2*W37+(1-AC$2)*AC36</f>
        <v>-2.227490845493797</v>
      </c>
      <c r="AD37" s="1">
        <f>IF(ABS(AC37)&gt;=AD$2*SQRT(AC$2/(2-AC$2)),(1),0)</f>
        <v>0</v>
      </c>
      <c r="AE37" s="1">
        <f>-1*AC37</f>
        <v>2.227490845493797</v>
      </c>
      <c r="AF37" s="1">
        <f>W37+AE36</f>
        <v>0.564737388642947</v>
      </c>
      <c r="AG37" s="1">
        <f>IF(AE37=0,AG$3,AG$3+AC37*AG$4)</f>
        <v>14.303302180685355</v>
      </c>
      <c r="AH37" s="1">
        <f>X37-AC36</f>
        <v>0.564737388642947</v>
      </c>
      <c r="AI37" s="1">
        <f>IF(AI$3=0,SQRT(1+(AC$2/(2-AC$2))),AI$2)</f>
        <v>1.0540925533894598</v>
      </c>
      <c r="AJ37" s="1">
        <f>IF(ABS(AH37)&gt;(AI37*AJ$3),1,0)</f>
        <v>0</v>
      </c>
      <c r="AK37" s="1">
        <f>IF(ABS(AH37)&gt;(AI37*AK$3),1,0)</f>
        <v>0</v>
      </c>
      <c r="AL37" s="1">
        <f>IF(ABS(AH37)&gt;(AI37*AL$3),1,0)</f>
        <v>0</v>
      </c>
      <c r="AM37" s="1">
        <f>IF(ABS(AH37)&gt;(AI37*AM$3),1,0)</f>
        <v>0</v>
      </c>
      <c r="AN37" s="1">
        <f>IF(AK36+AL36=0,IF(ABS(AH37)&lt;=AN$2,IF(ABS(AC37)&lt;=AN$3,1,0),0),0)</f>
        <v>0</v>
      </c>
      <c r="AO37" s="3">
        <f>IF(AK36+AL36=0,IF(ABS(AH37)&lt;=AO$2,IF(ABS(AC37)&lt;=AO$3,1,0),0),0)</f>
        <v>0</v>
      </c>
      <c r="AP37" s="1">
        <f>IF(BB37=1,IF(ABS(AQ38-AQ37)&gt;AP$3,IF(AQ37&gt;AU36,IF(AQ37&gt;AQ38,AU36+AP$4,AQ37),IF(AQ37&lt;AQ38,AU36-AP$4,AQ37)),AQ37),AQ37)</f>
        <v>1.6006358188392944</v>
      </c>
      <c r="AQ37" s="16">
        <v>1.6006358188392944</v>
      </c>
      <c r="AR37" s="1">
        <f>IF(ABS(AQ37)&gt;=1.8,1,0)</f>
        <v>0</v>
      </c>
      <c r="AS37" s="16">
        <v>-1.348376476237521</v>
      </c>
      <c r="AT37" s="7">
        <v>13</v>
      </c>
      <c r="AU37" s="1">
        <f>AU$2*AP37+(1-AU$2)*AU36</f>
        <v>0.7430151861678701</v>
      </c>
      <c r="AV37" s="1">
        <f>IF(ABS(AU37)&gt;=AV$2*SQRT(AU$2/(2-AU$2)),(1),0)</f>
        <v>0</v>
      </c>
      <c r="AW37" s="1">
        <f>-1*AU37</f>
        <v>-0.7430151861678701</v>
      </c>
      <c r="AX37" s="1">
        <f>AP37+AW36</f>
        <v>1.0720257908392803</v>
      </c>
      <c r="AY37" s="1">
        <f>IF(AW37=0,EXP(AY$3)-1,EXP(AY$3+AU37*AY$4)-1)</f>
        <v>16.855659228057746</v>
      </c>
      <c r="AZ37" s="1">
        <f>AQ37-AU36</f>
        <v>1.0720257908392803</v>
      </c>
      <c r="BA37" s="1">
        <f>IF(BA$3=0,SQRT(1+(AU$2/(2-AU$2))),BA$2)</f>
        <v>1.0540925533894598</v>
      </c>
      <c r="BB37" s="1">
        <f>IF(ABS(AZ37)&gt;(BA37*BB$3),1,0)</f>
        <v>0</v>
      </c>
      <c r="BC37" s="1">
        <f>IF(ABS(AZ37)&gt;(BA37*BC$3),1,0)</f>
        <v>0</v>
      </c>
      <c r="BD37" s="1">
        <f>IF(ABS(AZ37)&gt;(BA37*BD$3),1,0)</f>
        <v>0</v>
      </c>
      <c r="BE37" s="1">
        <f>IF(ABS(AZ37)&gt;(BA37*BE$3),1,0)</f>
        <v>0</v>
      </c>
      <c r="BF37" s="1">
        <f>IF(BC36+BD36=0,IF(ABS(AZ37)&lt;=BF$2,IF(ABS(AU37)&lt;=BF$3,1,0),0),0)</f>
        <v>0</v>
      </c>
      <c r="BG37" s="3">
        <f>IF(BC36+BD36=0,IF(ABS(AZ37)&lt;=BG$2,IF(ABS(AU37)&lt;=BG$3,1,0),0),0)</f>
        <v>0</v>
      </c>
      <c r="BH37" s="1">
        <f>IF(ABS(BF37)&gt;(BG37*BH$3),1,0)</f>
        <v>0</v>
      </c>
      <c r="BI37" s="1">
        <f>IF(BU37=1,IF(ABS(BJ38-BJ37)&gt;BI$3,IF(BJ37&gt;BN36,IF(BJ37&gt;BJ38,BN36+BI$4,BJ37),IF(BJ37&lt;BJ38,BN36-BI$4,BJ37)),BJ37),BJ37)</f>
        <v>1.399999999999994</v>
      </c>
      <c r="BJ37" s="1">
        <v>1.399999999999994</v>
      </c>
      <c r="BK37" s="1">
        <f>IF(ABS(BJ37)&gt;=1.8,1,0)</f>
        <v>0</v>
      </c>
      <c r="BL37" s="16">
        <v>-1.348376476237521</v>
      </c>
      <c r="BM37" s="12">
        <v>9</v>
      </c>
      <c r="BN37" s="1">
        <f>BN$2*BI37+(1-BN$2)*BN36</f>
        <v>1.186666666666662</v>
      </c>
      <c r="BO37" s="1">
        <f>IF(ABS(BN37)&gt;=BO$2*SQRT(BN$2/(2-BN$2)),(1),0)</f>
        <v>0</v>
      </c>
      <c r="BP37" s="1">
        <f>-1*BN37</f>
        <v>-1.186666666666662</v>
      </c>
      <c r="BQ37" s="1">
        <f>BI37+BP36</f>
        <v>0.26666666666666483</v>
      </c>
      <c r="BR37" s="18">
        <f>IF(BP37=0,BR$3,BR$3+BN37*BR$4)</f>
        <v>9.177999999999999</v>
      </c>
      <c r="BS37" s="1">
        <f>BJ37-BN36</f>
        <v>0.26666666666666483</v>
      </c>
      <c r="BT37" s="1">
        <f>IF(BT$3=0,SQRT(1+(BN$2/(2-BN$2))),BT$2)</f>
        <v>1.0540925533894598</v>
      </c>
      <c r="BU37" s="1">
        <f>IF(ABS(BS37)&gt;(BT37*BU$3),1,0)</f>
        <v>0</v>
      </c>
      <c r="BV37" s="1">
        <f>IF(ABS(BS37)&gt;(BT37*BV$3),1,0)</f>
        <v>0</v>
      </c>
      <c r="BW37" s="1">
        <f>IF(ABS(BS37)&gt;(BT37*BW$3),1,0)</f>
        <v>0</v>
      </c>
      <c r="BX37" s="1">
        <f>IF(ABS(BS37)&gt;(BT37*BX$3),1,0)</f>
        <v>0</v>
      </c>
      <c r="BY37" s="1">
        <f>IF(BV36+BW36=0,IF(ABS(BS37)&lt;=BY$2,IF(ABS(BN37)&lt;=BY$3,1,0),0),0)</f>
        <v>0</v>
      </c>
      <c r="BZ37" s="3">
        <f>IF(BV36+BW36=0,IF(ABS(BS37)&lt;=BZ$2,IF(ABS(BN37)&lt;=BZ$3,1,0),0),0)</f>
        <v>1</v>
      </c>
      <c r="CA37" s="1"/>
      <c r="CB37">
        <f>IF(SUM(G37,AR37,BK37)&gt;0,1,0)</f>
        <v>0</v>
      </c>
      <c r="CC37">
        <f>IF(SUM(K37,AV37,BO37)&gt;0,1,0)</f>
        <v>0</v>
      </c>
      <c r="CD37">
        <f aca="true" t="shared" si="149" ref="CD37:CF39">IF(SUM(R37,AK37,BC37,BV37)&gt;0,1,0)</f>
        <v>0</v>
      </c>
      <c r="CE37">
        <f t="shared" si="149"/>
        <v>0</v>
      </c>
      <c r="CF37">
        <f t="shared" si="149"/>
        <v>1</v>
      </c>
      <c r="CG37">
        <f aca="true" t="shared" si="150" ref="CG37:CH39">IF(SUM(U37,AN37,BF37,BY37)=4,1,0)</f>
        <v>0</v>
      </c>
      <c r="CH37">
        <f t="shared" si="150"/>
        <v>0</v>
      </c>
    </row>
    <row r="38" spans="1:86" ht="12.75">
      <c r="A38" t="s">
        <v>464</v>
      </c>
      <c r="B38" s="13">
        <v>20070810</v>
      </c>
      <c r="C38">
        <v>63706</v>
      </c>
      <c r="D38" s="1">
        <f>IF(Q38=1,IF(ABS(E39-E38)&gt;D$3,IF(E38&gt;J37,IF(E38&gt;E39,J37+D$4,E38),IF(E38&lt;E39,J37-D$4,E38)),E38),E38)</f>
        <v>0.6466666666666671</v>
      </c>
      <c r="E38" s="1">
        <v>0.6466666666666671</v>
      </c>
      <c r="F38">
        <v>1.8</v>
      </c>
      <c r="G38" s="1">
        <f>IF(ABS(F38)&gt;=1.8,1,0)</f>
        <v>1</v>
      </c>
      <c r="H38" s="19">
        <f>F38</f>
        <v>1.8</v>
      </c>
      <c r="I38" s="7">
        <f>I$3-1.7</f>
        <v>4</v>
      </c>
      <c r="J38" s="1">
        <f>J$2*D38+(1-J$2)*J37</f>
        <v>-0.8395555555555555</v>
      </c>
      <c r="K38" s="1">
        <f>IF(ABS(J38)&gt;=K$2*SQRT(J$2/(2-J$2)),(1),0)</f>
        <v>0</v>
      </c>
      <c r="L38" s="1">
        <f>-1*J38</f>
        <v>0.8395555555555555</v>
      </c>
      <c r="M38" s="1">
        <f>D38+L37</f>
        <v>1.8577777777777782</v>
      </c>
      <c r="N38" s="1">
        <f>IF(L38=0,N$3,N$3+J38*N$4)</f>
        <v>4.440666666666667</v>
      </c>
      <c r="O38" s="1">
        <f>E38-J37</f>
        <v>1.8577777777777782</v>
      </c>
      <c r="P38" s="1">
        <f>IF(P$3=0,SQRT(1+(J$2/(2-J$2))),P$2)</f>
        <v>1.0540925533894598</v>
      </c>
      <c r="Q38" s="1">
        <f>IF(ABS(O38)&gt;(P38*Q$3),1,0)</f>
        <v>0</v>
      </c>
      <c r="R38" s="1">
        <f>IF(ABS(O38)&gt;(P38*R$3),1,0)</f>
        <v>0</v>
      </c>
      <c r="S38" s="1">
        <f>IF(ABS(O38)&gt;(P38*S$3),1,0)</f>
        <v>1</v>
      </c>
      <c r="T38" s="1">
        <f>IF(ABS(O38)&gt;(P38*T$3),1,0)</f>
        <v>1</v>
      </c>
      <c r="U38" s="1">
        <f>IF(R37+S37=0,IF(ABS(O38)&lt;=U$2,IF(ABS(J38)&lt;=U$3,1,0),0),0)</f>
        <v>0</v>
      </c>
      <c r="V38" s="3">
        <f>IF(R37+S37=0,IF(ABS(O38)&lt;=V$2,IF(ABS(J38)&lt;=V$3,1,0),0),0)</f>
        <v>0</v>
      </c>
      <c r="W38" s="1">
        <f>IF(AJ38=1,IF(ABS(X39-X38)&gt;W$3,IF(X38&gt;AC37,IF(X38&gt;X39,AC37+W$4,X38),IF(X38&lt;X39,AC37-W$4,X38)),X38),X38)</f>
        <v>-2.6140350877192984</v>
      </c>
      <c r="X38" s="1">
        <v>-2.6140350877192984</v>
      </c>
      <c r="Y38" s="1">
        <v>0.7368421052631584</v>
      </c>
      <c r="Z38" s="1">
        <f>IF(ABS(Y38)&gt;=1.8,1,0)</f>
        <v>0</v>
      </c>
      <c r="AA38" s="19">
        <f>Y38</f>
        <v>0.7368421052631584</v>
      </c>
      <c r="AB38" s="7">
        <f>AB$3-19.1</f>
        <v>7.899999999999999</v>
      </c>
      <c r="AC38" s="1">
        <f>AC$2*W38+(1-AC$2)*AC37</f>
        <v>-2.3047996939388975</v>
      </c>
      <c r="AD38" s="1">
        <f>IF(ABS(AC38)&gt;=AD$2*SQRT(AC$2/(2-AC$2)),(1),0)</f>
        <v>0</v>
      </c>
      <c r="AE38" s="1">
        <f>-1*AC38</f>
        <v>2.3047996939388975</v>
      </c>
      <c r="AF38" s="1">
        <f>W38+AE37</f>
        <v>-0.3865442422255012</v>
      </c>
      <c r="AG38" s="1">
        <f>IF(AE38=0,AG$3,AG$3+AC38*AG$4)</f>
        <v>13.862641744548284</v>
      </c>
      <c r="AH38" s="1">
        <f>X38-AC37</f>
        <v>-0.3865442422255012</v>
      </c>
      <c r="AI38" s="1">
        <f>IF(AI$3=0,SQRT(1+(AC$2/(2-AC$2))),AI$2)</f>
        <v>1.0540925533894598</v>
      </c>
      <c r="AJ38" s="1">
        <f>IF(ABS(AH38)&gt;(AI38*AJ$3),1,0)</f>
        <v>0</v>
      </c>
      <c r="AK38" s="1">
        <f>IF(ABS(AH38)&gt;(AI38*AK$3),1,0)</f>
        <v>0</v>
      </c>
      <c r="AL38" s="1">
        <f>IF(ABS(AH38)&gt;(AI38*AL$3),1,0)</f>
        <v>0</v>
      </c>
      <c r="AM38" s="1">
        <f>IF(ABS(AH38)&gt;(AI38*AM$3),1,0)</f>
        <v>0</v>
      </c>
      <c r="AN38" s="1">
        <f>IF(AK37+AL37=0,IF(ABS(AH38)&lt;=AN$2,IF(ABS(AC38)&lt;=AN$3,1,0),0),0)</f>
        <v>0</v>
      </c>
      <c r="AO38" s="3">
        <f>IF(AK37+AL37=0,IF(ABS(AH38)&lt;=AO$2,IF(ABS(AC38)&lt;=AO$3,1,0),0),0)</f>
        <v>1</v>
      </c>
      <c r="AP38" s="1">
        <f>IF(BB38=1,IF(ABS(AQ39-AQ38)&gt;AP$3,IF(AQ38&gt;AU37,IF(AQ38&gt;AQ39,AU37+AP$4,AQ38),IF(AQ38&lt;AQ39,AU37-AP$4,AQ38)),AQ38),AQ38)</f>
        <v>-0.37570167135500754</v>
      </c>
      <c r="AQ38" s="16">
        <v>-0.37570167135500754</v>
      </c>
      <c r="AR38" s="1">
        <f>IF(ABS(AQ38)&gt;=1.8,1,0)</f>
        <v>0</v>
      </c>
      <c r="AS38" s="16">
        <v>-1.7562304549318475</v>
      </c>
      <c r="AT38" s="7">
        <v>13</v>
      </c>
      <c r="AU38" s="1">
        <f>AU$2*AP38+(1-AU$2)*AU37</f>
        <v>0.5192718146632945</v>
      </c>
      <c r="AV38" s="1">
        <f>IF(ABS(AU38)&gt;=AV$2*SQRT(AU$2/(2-AU$2)),(1),0)</f>
        <v>0</v>
      </c>
      <c r="AW38" s="1">
        <f>-1*AU38</f>
        <v>-0.5192718146632945</v>
      </c>
      <c r="AX38" s="1">
        <f>AP38+AW37</f>
        <v>-1.1187168575228776</v>
      </c>
      <c r="AY38" s="1">
        <f>IF(AW38=0,EXP(AY$3)-1,EXP(AY$3+AU38*AY$4)-1)</f>
        <v>15.594427093470365</v>
      </c>
      <c r="AZ38" s="1">
        <f>AQ38-AU37</f>
        <v>-1.1187168575228776</v>
      </c>
      <c r="BA38" s="1">
        <f>IF(BA$3=0,SQRT(1+(AU$2/(2-AU$2))),BA$2)</f>
        <v>1.0540925533894598</v>
      </c>
      <c r="BB38" s="1">
        <f>IF(ABS(AZ38)&gt;(BA38*BB$3),1,0)</f>
        <v>0</v>
      </c>
      <c r="BC38" s="1">
        <f>IF(ABS(AZ38)&gt;(BA38*BC$3),1,0)</f>
        <v>0</v>
      </c>
      <c r="BD38" s="1">
        <f>IF(ABS(AZ38)&gt;(BA38*BD$3),1,0)</f>
        <v>0</v>
      </c>
      <c r="BE38" s="1">
        <f>IF(ABS(AZ38)&gt;(BA38*BE$3),1,0)</f>
        <v>0</v>
      </c>
      <c r="BF38" s="1">
        <f>IF(BC37+BD37=0,IF(ABS(AZ38)&lt;=BF$2,IF(ABS(AU38)&lt;=BF$3,1,0),0),0)</f>
        <v>0</v>
      </c>
      <c r="BG38" s="3">
        <f>IF(BC37+BD37=0,IF(ABS(AZ38)&lt;=BG$2,IF(ABS(AU38)&lt;=BG$3,1,0),0),0)</f>
        <v>0</v>
      </c>
      <c r="BH38" s="1">
        <f>IF(ABS(BF38)&gt;(BG38*BH$3),1,0)</f>
        <v>0</v>
      </c>
      <c r="BI38" s="1">
        <f>IF(BU38=1,IF(ABS(BJ39-BJ38)&gt;BI$3,IF(BJ38&gt;BN37,IF(BJ38&gt;BJ39,BN37+BI$4,BJ38),IF(BJ38&lt;BJ39,BN37-BI$4,BJ38)),BJ38),BJ38)</f>
        <v>0.6666666666666643</v>
      </c>
      <c r="BJ38" s="1">
        <v>0.6666666666666643</v>
      </c>
      <c r="BK38" s="1">
        <f>IF(ABS(BJ38)&gt;=1.8,1,0)</f>
        <v>0</v>
      </c>
      <c r="BL38" s="16">
        <v>-1.7562304549318475</v>
      </c>
      <c r="BM38" s="12">
        <v>9</v>
      </c>
      <c r="BN38" s="1">
        <f>BN$2*BI38+(1-BN$2)*BN37</f>
        <v>1.0826666666666624</v>
      </c>
      <c r="BO38" s="1">
        <f>IF(ABS(BN38)&gt;=BO$2*SQRT(BN$2/(2-BN$2)),(1),0)</f>
        <v>0</v>
      </c>
      <c r="BP38" s="1">
        <f>-1*BN38</f>
        <v>-1.0826666666666624</v>
      </c>
      <c r="BQ38" s="1">
        <f>BI38+BP37</f>
        <v>-0.5199999999999978</v>
      </c>
      <c r="BR38" s="18">
        <f>IF(BP38=0,BR$3,BR$3+BN38*BR$4)</f>
        <v>9.1624</v>
      </c>
      <c r="BS38" s="1">
        <f>BJ38-BN37</f>
        <v>-0.5199999999999978</v>
      </c>
      <c r="BT38" s="1">
        <f>IF(BT$3=0,SQRT(1+(BN$2/(2-BN$2))),BT$2)</f>
        <v>1.0540925533894598</v>
      </c>
      <c r="BU38" s="1">
        <f>IF(ABS(BS38)&gt;(BT38*BU$3),1,0)</f>
        <v>0</v>
      </c>
      <c r="BV38" s="1">
        <f>IF(ABS(BS38)&gt;(BT38*BV$3),1,0)</f>
        <v>0</v>
      </c>
      <c r="BW38" s="1">
        <f>IF(ABS(BS38)&gt;(BT38*BW$3),1,0)</f>
        <v>0</v>
      </c>
      <c r="BX38" s="1">
        <f>IF(ABS(BS38)&gt;(BT38*BX$3),1,0)</f>
        <v>0</v>
      </c>
      <c r="BY38" s="1">
        <f>IF(BV37+BW37=0,IF(ABS(BS38)&lt;=BY$2,IF(ABS(BN38)&lt;=BY$3,1,0),0),0)</f>
        <v>0</v>
      </c>
      <c r="BZ38" s="3">
        <f>IF(BV37+BW37=0,IF(ABS(BS38)&lt;=BZ$2,IF(ABS(BN38)&lt;=BZ$3,1,0),0),0)</f>
        <v>0</v>
      </c>
      <c r="CA38" s="1"/>
      <c r="CB38">
        <f>IF(SUM(G38,AR38,BK38)&gt;0,1,0)</f>
        <v>1</v>
      </c>
      <c r="CC38">
        <f>IF(SUM(K38,AV38,BO38)&gt;0,1,0)</f>
        <v>0</v>
      </c>
      <c r="CD38">
        <f t="shared" si="149"/>
        <v>0</v>
      </c>
      <c r="CE38">
        <f t="shared" si="149"/>
        <v>1</v>
      </c>
      <c r="CF38">
        <f t="shared" si="149"/>
        <v>1</v>
      </c>
      <c r="CG38">
        <f t="shared" si="150"/>
        <v>0</v>
      </c>
      <c r="CH38">
        <f t="shared" si="150"/>
        <v>0</v>
      </c>
    </row>
    <row r="39" spans="1:86" ht="13.5" thickBot="1">
      <c r="A39" s="21" t="s">
        <v>464</v>
      </c>
      <c r="B39" s="22">
        <v>20081114</v>
      </c>
      <c r="C39" s="21">
        <v>63707</v>
      </c>
      <c r="D39" s="1">
        <f>IF(Q39=1,IF(ABS(#REF!-E39)&gt;D$3,IF(E39&gt;J38,IF(E39&gt;#REF!,J38+D$4,E39),IF(E39&lt;#REF!,J38-D$4,E39)),E39),E39)</f>
        <v>-1.013333333333333</v>
      </c>
      <c r="E39" s="1">
        <v>-1.013333333333333</v>
      </c>
      <c r="F39" s="21">
        <v>0.13333333333333344</v>
      </c>
      <c r="G39" s="1">
        <f>IF(ABS(F39)&gt;=1.8,1,0)</f>
        <v>0</v>
      </c>
      <c r="H39" s="19">
        <f>F39</f>
        <v>0.13333333333333344</v>
      </c>
      <c r="I39" s="7">
        <f>I$3-1.7</f>
        <v>4</v>
      </c>
      <c r="J39" s="1">
        <f>J$2*D39+(1-J$2)*J38</f>
        <v>-0.874311111111111</v>
      </c>
      <c r="K39" s="1">
        <f>IF(ABS(J39)&gt;=K$2*SQRT(J$2/(2-J$2)),(1),0)</f>
        <v>0</v>
      </c>
      <c r="L39" s="1">
        <f>-1*J39</f>
        <v>0.874311111111111</v>
      </c>
      <c r="M39" s="1">
        <f>D39+L38</f>
        <v>-0.17377777777777748</v>
      </c>
      <c r="N39" s="1">
        <f>IF(L39=0,N$3,N$3+J39*N$4)</f>
        <v>4.388533333333333</v>
      </c>
      <c r="O39" s="1">
        <f>E39-J38</f>
        <v>-0.17377777777777748</v>
      </c>
      <c r="P39" s="1">
        <f>IF(P$3=0,SQRT(1+(J$2/(2-J$2))),P$2)</f>
        <v>1.0540925533894598</v>
      </c>
      <c r="Q39" s="1">
        <f>IF(ABS(O39)&gt;(P39*Q$3),1,0)</f>
        <v>0</v>
      </c>
      <c r="R39" s="1">
        <f>IF(ABS(O39)&gt;(P39*R$3),1,0)</f>
        <v>0</v>
      </c>
      <c r="S39" s="1">
        <f>IF(ABS(O39)&gt;(P39*S$3),1,0)</f>
        <v>0</v>
      </c>
      <c r="T39" s="1">
        <f>IF(ABS(O39)&gt;(P39*T$3),1,0)</f>
        <v>0</v>
      </c>
      <c r="U39" s="1">
        <f>IF(R38+S38=0,IF(ABS(O39)&lt;=U$2,IF(ABS(J39)&lt;=U$3,1,0),0),0)</f>
        <v>0</v>
      </c>
      <c r="V39" s="3">
        <f>IF(R38+S38=0,IF(ABS(O39)&lt;=V$2,IF(ABS(J39)&lt;=V$3,1,0),0),0)</f>
        <v>0</v>
      </c>
      <c r="W39" s="1">
        <f>IF(AJ39=1,IF(ABS(#REF!-X39)&gt;W$3,IF(X39&gt;AC38,IF(X39&gt;#REF!,AC38+W$4,X39),IF(X39&lt;#REF!,AC38-W$4,X39)),X39),X39)</f>
        <v>-2.631578947368421</v>
      </c>
      <c r="X39" s="1">
        <v>-2.631578947368421</v>
      </c>
      <c r="Y39" s="1">
        <v>0.7192982456140353</v>
      </c>
      <c r="Z39" s="1">
        <f>IF(ABS(Y39)&gt;=1.8,1,0)</f>
        <v>0</v>
      </c>
      <c r="AA39" s="19">
        <f>Y39</f>
        <v>0.7192982456140353</v>
      </c>
      <c r="AB39" s="7">
        <f>AB$3-19.1</f>
        <v>7.899999999999999</v>
      </c>
      <c r="AC39" s="1">
        <f>AC$2*W39+(1-AC$2)*AC38</f>
        <v>-2.370155544624802</v>
      </c>
      <c r="AD39" s="1">
        <f>IF(ABS(AC39)&gt;=AD$2*SQRT(AC$2/(2-AC$2)),(1),0)</f>
        <v>0</v>
      </c>
      <c r="AE39" s="1">
        <f>-1*AC39</f>
        <v>2.370155544624802</v>
      </c>
      <c r="AF39" s="1">
        <f>W39+AE38</f>
        <v>-0.3267792534295233</v>
      </c>
      <c r="AG39" s="1">
        <f>IF(AE39=0,AG$3,AG$3+AC39*AG$4)</f>
        <v>13.490113395638627</v>
      </c>
      <c r="AH39" s="1">
        <f>X39-AC38</f>
        <v>-0.3267792534295233</v>
      </c>
      <c r="AI39" s="1">
        <f>IF(AI$3=0,SQRT(1+(AC$2/(2-AC$2))),AI$2)</f>
        <v>1.0540925533894598</v>
      </c>
      <c r="AJ39" s="1">
        <f>IF(ABS(AH39)&gt;(AI39*AJ$3),1,0)</f>
        <v>0</v>
      </c>
      <c r="AK39" s="1">
        <f>IF(ABS(AH39)&gt;(AI39*AK$3),1,0)</f>
        <v>0</v>
      </c>
      <c r="AL39" s="1">
        <f>IF(ABS(AH39)&gt;(AI39*AL$3),1,0)</f>
        <v>0</v>
      </c>
      <c r="AM39" s="1">
        <f>IF(ABS(AH39)&gt;(AI39*AM$3),1,0)</f>
        <v>0</v>
      </c>
      <c r="AN39" s="1">
        <f>IF(AK38+AL38=0,IF(ABS(AH39)&lt;=AN$2,IF(ABS(AC39)&lt;=AN$3,1,0),0),0)</f>
        <v>0</v>
      </c>
      <c r="AO39" s="3">
        <f>IF(AK38+AL38=0,IF(ABS(AH39)&lt;=AO$2,IF(ABS(AC39)&lt;=AO$3,1,0),0),0)</f>
        <v>1</v>
      </c>
      <c r="AP39" s="1">
        <f>IF(BB39=1,IF(ABS(#REF!-AQ39)&gt;AP$3,IF(AQ39&gt;AU38,IF(AQ39&gt;#REF!,AU38+AP$4,AQ39),IF(AQ39&lt;#REF!,AU38-AP$4,AQ39)),AQ39),AQ39)</f>
        <v>0.3608959365157552</v>
      </c>
      <c r="AQ39" s="16">
        <v>0.3608959365157552</v>
      </c>
      <c r="AR39" s="1">
        <f>IF(ABS(AQ39)&gt;=1.8,1,0)</f>
        <v>0</v>
      </c>
      <c r="AS39" s="16">
        <v>-1.348376476237521</v>
      </c>
      <c r="AT39" s="7">
        <v>13</v>
      </c>
      <c r="AU39" s="1">
        <f>AU$2*AP39+(1-AU$2)*AU38</f>
        <v>0.4875966390337867</v>
      </c>
      <c r="AV39" s="1">
        <f>IF(ABS(AU39)&gt;=AV$2*SQRT(AU$2/(2-AU$2)),(1),0)</f>
        <v>0</v>
      </c>
      <c r="AW39" s="1">
        <f>-1*AU39</f>
        <v>-0.4875966390337867</v>
      </c>
      <c r="AX39" s="1">
        <f>AP39+AW38</f>
        <v>-0.15837587814753934</v>
      </c>
      <c r="AY39" s="1">
        <f>IF(AW39=0,EXP(AY$3)-1,EXP(AY$3+AU39*AY$4)-1)</f>
        <v>15.423224633351222</v>
      </c>
      <c r="AZ39" s="1">
        <f>AQ39-AU38</f>
        <v>-0.15837587814753934</v>
      </c>
      <c r="BA39" s="1">
        <f>IF(BA$3=0,SQRT(1+(AU$2/(2-AU$2))),BA$2)</f>
        <v>1.0540925533894598</v>
      </c>
      <c r="BB39" s="1">
        <f>IF(ABS(AZ39)&gt;(BA39*BB$3),1,0)</f>
        <v>0</v>
      </c>
      <c r="BC39" s="1">
        <f>IF(ABS(AZ39)&gt;(BA39*BC$3),1,0)</f>
        <v>0</v>
      </c>
      <c r="BD39" s="1">
        <f>IF(ABS(AZ39)&gt;(BA39*BD$3),1,0)</f>
        <v>0</v>
      </c>
      <c r="BE39" s="1">
        <f>IF(ABS(AZ39)&gt;(BA39*BE$3),1,0)</f>
        <v>0</v>
      </c>
      <c r="BF39" s="1">
        <f>IF(BC38+BD38=0,IF(ABS(AZ39)&lt;=BF$2,IF(ABS(AU39)&lt;=BF$3,1,0),0),0)</f>
        <v>1</v>
      </c>
      <c r="BG39" s="3">
        <f>IF(BC38+BD38=0,IF(ABS(AZ39)&lt;=BG$2,IF(ABS(AU39)&lt;=BG$3,1,0),0),0)</f>
        <v>1</v>
      </c>
      <c r="BH39" s="1">
        <f>IF(ABS(BF39)&gt;(BG39*BH$3),1,0)</f>
        <v>0</v>
      </c>
      <c r="BI39" s="1">
        <f>IF(BU39=1,IF(ABS(#REF!-BJ39)&gt;BI$3,IF(BJ39&gt;BN38,IF(BJ39&gt;#REF!,BN38+BI$4,BJ39),IF(BJ39&lt;#REF!,BN38-BI$4,BJ39)),BJ39),BJ39)</f>
        <v>1.3333333333333286</v>
      </c>
      <c r="BJ39" s="1">
        <v>1.3333333333333286</v>
      </c>
      <c r="BK39" s="1">
        <f>IF(ABS(BJ39)&gt;=1.8,1,0)</f>
        <v>0</v>
      </c>
      <c r="BL39" s="16">
        <v>-1.348376476237521</v>
      </c>
      <c r="BM39" s="12">
        <v>9</v>
      </c>
      <c r="BN39" s="1">
        <f>BN$2*BI39+(1-BN$2)*BN38</f>
        <v>1.1327999999999956</v>
      </c>
      <c r="BO39" s="1">
        <f>IF(ABS(BN39)&gt;=BO$2*SQRT(BN$2/(2-BN$2)),(1),0)</f>
        <v>0</v>
      </c>
      <c r="BP39" s="1">
        <f>-1*BN39</f>
        <v>-1.1327999999999956</v>
      </c>
      <c r="BQ39" s="1">
        <f>BI39+BP38</f>
        <v>0.25066666666666615</v>
      </c>
      <c r="BR39" s="18">
        <f>IF(BP39=0,BR$3,BR$3+BN39*BR$4)</f>
        <v>9.16992</v>
      </c>
      <c r="BS39" s="1">
        <f>BJ39-BN38</f>
        <v>0.25066666666666615</v>
      </c>
      <c r="BT39" s="1">
        <f>IF(BT$3=0,SQRT(1+(BN$2/(2-BN$2))),BT$2)</f>
        <v>1.0540925533894598</v>
      </c>
      <c r="BU39" s="1">
        <f>IF(ABS(BS39)&gt;(BT39*BU$3),1,0)</f>
        <v>0</v>
      </c>
      <c r="BV39" s="1">
        <f>IF(ABS(BS39)&gt;(BT39*BV$3),1,0)</f>
        <v>0</v>
      </c>
      <c r="BW39" s="1">
        <f>IF(ABS(BS39)&gt;(BT39*BW$3),1,0)</f>
        <v>0</v>
      </c>
      <c r="BX39" s="1">
        <f>IF(ABS(BS39)&gt;(BT39*BX$3),1,0)</f>
        <v>0</v>
      </c>
      <c r="BY39" s="1">
        <f>IF(BV38+BW38=0,IF(ABS(BS39)&lt;=BY$2,IF(ABS(BN39)&lt;=BY$3,1,0),0),0)</f>
        <v>0</v>
      </c>
      <c r="BZ39" s="3">
        <f>IF(BV38+BW38=0,IF(ABS(BS39)&lt;=BZ$2,IF(ABS(BN39)&lt;=BZ$3,1,0),0),0)</f>
        <v>1</v>
      </c>
      <c r="CA39" s="1"/>
      <c r="CB39">
        <f>IF(SUM(G39,AR39,BK39)&gt;0,1,0)</f>
        <v>0</v>
      </c>
      <c r="CC39">
        <f>IF(SUM(K39,AV39,BO39)&gt;0,1,0)</f>
        <v>0</v>
      </c>
      <c r="CD39">
        <f t="shared" si="149"/>
        <v>0</v>
      </c>
      <c r="CE39">
        <f t="shared" si="149"/>
        <v>0</v>
      </c>
      <c r="CF39">
        <f t="shared" si="149"/>
        <v>0</v>
      </c>
      <c r="CG39">
        <f t="shared" si="150"/>
        <v>0</v>
      </c>
      <c r="CH39">
        <f t="shared" si="150"/>
        <v>0</v>
      </c>
    </row>
    <row r="40" spans="1:86" ht="12.75">
      <c r="A40" s="1"/>
      <c r="B40" s="1"/>
      <c r="C40" s="1"/>
      <c r="D40" s="1"/>
      <c r="E40" s="1"/>
      <c r="F40" s="1"/>
      <c r="G40" s="1">
        <f>SUM(G37:G39)</f>
        <v>1</v>
      </c>
      <c r="H40" s="1">
        <f>AVERAGE(H37:H39)</f>
        <v>-0.15079365079365073</v>
      </c>
      <c r="I40" s="1">
        <f>AVERAGE(I37:I39)</f>
        <v>4.566666666666666</v>
      </c>
      <c r="J40" s="1"/>
      <c r="K40" s="1">
        <f>SUM(K37:K39)</f>
        <v>0</v>
      </c>
      <c r="L40" s="1"/>
      <c r="M40" s="1">
        <f>AVERAGE(M37:M39)</f>
        <v>0.07191534391534411</v>
      </c>
      <c r="N40" s="1">
        <f>AVERAGE(N37:N39)</f>
        <v>4.237511111111112</v>
      </c>
      <c r="O40" s="1">
        <f>VAR(O37:O39)</f>
        <v>2.81089562643823</v>
      </c>
      <c r="P40" s="1">
        <v>10</v>
      </c>
      <c r="Q40" s="1">
        <f aca="true" t="shared" si="151" ref="Q40:V40">SUM(Q37:Q39)</f>
        <v>0</v>
      </c>
      <c r="R40" s="1">
        <f t="shared" si="151"/>
        <v>0</v>
      </c>
      <c r="S40" s="1">
        <f t="shared" si="151"/>
        <v>1</v>
      </c>
      <c r="T40" s="1">
        <f t="shared" si="151"/>
        <v>2</v>
      </c>
      <c r="U40" s="1">
        <f t="shared" si="151"/>
        <v>0</v>
      </c>
      <c r="V40" s="1">
        <f t="shared" si="151"/>
        <v>0</v>
      </c>
      <c r="W40" s="1"/>
      <c r="X40" s="1"/>
      <c r="Y40" s="1"/>
      <c r="Z40" s="1">
        <f>SUM(Z37:Z39)</f>
        <v>0</v>
      </c>
      <c r="AA40" s="1">
        <f>AVERAGE(AA37:AA39)</f>
        <v>-0.10652019456741524</v>
      </c>
      <c r="AB40" s="1">
        <f>AVERAGE(AB37:AB39)</f>
        <v>14.266666666666666</v>
      </c>
      <c r="AC40" s="1"/>
      <c r="AD40" s="1">
        <f>SUM(AD37:AD39)</f>
        <v>0</v>
      </c>
      <c r="AE40" s="1"/>
      <c r="AF40" s="1">
        <f>AVERAGE(AF37:AF39)</f>
        <v>-0.049528702337359176</v>
      </c>
      <c r="AG40" s="1">
        <f>AVERAGE(AG37:AG39)</f>
        <v>13.885352440290754</v>
      </c>
      <c r="AH40" s="1">
        <f>VAR(AH37:AH39)</f>
        <v>0.28388508636761517</v>
      </c>
      <c r="AI40" s="1">
        <v>10</v>
      </c>
      <c r="AJ40" s="1">
        <f aca="true" t="shared" si="152" ref="AJ40:AO40">SUM(AJ37:AJ39)</f>
        <v>0</v>
      </c>
      <c r="AK40" s="1">
        <f t="shared" si="152"/>
        <v>0</v>
      </c>
      <c r="AL40" s="1">
        <f t="shared" si="152"/>
        <v>0</v>
      </c>
      <c r="AM40" s="1">
        <f t="shared" si="152"/>
        <v>0</v>
      </c>
      <c r="AN40" s="1">
        <f t="shared" si="152"/>
        <v>0</v>
      </c>
      <c r="AO40" s="1">
        <f t="shared" si="152"/>
        <v>2</v>
      </c>
      <c r="AP40" s="1"/>
      <c r="AQ40" s="1"/>
      <c r="AR40" s="1">
        <f>SUM(AR37:AR39)</f>
        <v>0</v>
      </c>
      <c r="AS40" s="1">
        <f>AVERAGE(AS37:AS39)</f>
        <v>-1.4843278024689635</v>
      </c>
      <c r="AT40" s="1">
        <f>AVERAGE(AT37:AT39)</f>
        <v>13</v>
      </c>
      <c r="AU40" s="1"/>
      <c r="AV40" s="1">
        <f>SUM(AV37:AV39)</f>
        <v>0</v>
      </c>
      <c r="AW40" s="1"/>
      <c r="AX40" s="1">
        <f>AVERAGE(AX37:AX39)</f>
        <v>-0.06835564827704556</v>
      </c>
      <c r="AY40" s="1">
        <f>AVERAGE(AY37:AY39)</f>
        <v>15.95777031829311</v>
      </c>
      <c r="AZ40" s="1">
        <f>VAR(AZ37:AZ39)</f>
        <v>1.2059160691776627</v>
      </c>
      <c r="BA40" s="1">
        <v>10</v>
      </c>
      <c r="BB40" s="1">
        <f aca="true" t="shared" si="153" ref="BB40:BG40">SUM(BB37:BB39)</f>
        <v>0</v>
      </c>
      <c r="BC40" s="1">
        <f t="shared" si="153"/>
        <v>0</v>
      </c>
      <c r="BD40" s="1">
        <f t="shared" si="153"/>
        <v>0</v>
      </c>
      <c r="BE40" s="1">
        <f t="shared" si="153"/>
        <v>0</v>
      </c>
      <c r="BF40" s="1">
        <f t="shared" si="153"/>
        <v>1</v>
      </c>
      <c r="BG40" s="1">
        <f t="shared" si="153"/>
        <v>1</v>
      </c>
      <c r="BH40" s="1">
        <f>SUM(BH27:BH39)</f>
        <v>0</v>
      </c>
      <c r="BI40" s="1"/>
      <c r="BJ40" s="1"/>
      <c r="BK40" s="1">
        <f>SUM(BK37:BK39)</f>
        <v>0</v>
      </c>
      <c r="BL40" s="1">
        <f>AVERAGE(BL37:BL39)</f>
        <v>-1.4843278024689635</v>
      </c>
      <c r="BM40" s="1">
        <f>AVERAGE(BM37:BM39)</f>
        <v>9</v>
      </c>
      <c r="BN40" s="1"/>
      <c r="BO40" s="1">
        <f>SUM(BO37:BO39)</f>
        <v>0</v>
      </c>
      <c r="BP40" s="1"/>
      <c r="BQ40" s="1">
        <f>AVERAGE(BQ37:BQ39)</f>
        <v>-0.000888888888888939</v>
      </c>
      <c r="BR40" s="1">
        <f>AVERAGE(BR37:BR39)</f>
        <v>9.170106666666667</v>
      </c>
      <c r="BS40" s="1">
        <f>VAR(BS37:BS39)</f>
        <v>0.20217125925925747</v>
      </c>
      <c r="BT40" s="1">
        <v>10</v>
      </c>
      <c r="BU40" s="1">
        <f aca="true" t="shared" si="154" ref="BU40:BZ40">SUM(BU37:BU39)</f>
        <v>0</v>
      </c>
      <c r="BV40" s="1">
        <f t="shared" si="154"/>
        <v>0</v>
      </c>
      <c r="BW40" s="1">
        <f t="shared" si="154"/>
        <v>0</v>
      </c>
      <c r="BX40" s="1">
        <f t="shared" si="154"/>
        <v>0</v>
      </c>
      <c r="BY40" s="1">
        <f t="shared" si="154"/>
        <v>0</v>
      </c>
      <c r="BZ40" s="1">
        <f t="shared" si="154"/>
        <v>2</v>
      </c>
      <c r="CA40" s="1"/>
      <c r="CB40" s="1">
        <f aca="true" t="shared" si="155" ref="CB40:CH40">SUM(CB37:CB39)</f>
        <v>1</v>
      </c>
      <c r="CC40" s="1">
        <f t="shared" si="155"/>
        <v>0</v>
      </c>
      <c r="CD40" s="1">
        <f t="shared" si="155"/>
        <v>0</v>
      </c>
      <c r="CE40" s="1">
        <f t="shared" si="155"/>
        <v>1</v>
      </c>
      <c r="CF40" s="1">
        <f t="shared" si="155"/>
        <v>2</v>
      </c>
      <c r="CG40" s="1">
        <f t="shared" si="155"/>
        <v>0</v>
      </c>
      <c r="CH40" s="1">
        <f t="shared" si="155"/>
        <v>0</v>
      </c>
    </row>
    <row r="41" spans="1:79" ht="12.75">
      <c r="A41" s="1"/>
      <c r="B41" s="1"/>
      <c r="C41" s="1"/>
      <c r="D41" s="1"/>
      <c r="E41" s="1"/>
      <c r="F41" s="1"/>
      <c r="G41" s="1"/>
      <c r="H41" s="1">
        <f>I$3+H40*I$4</f>
        <v>5.473809523809524</v>
      </c>
      <c r="I41" s="1"/>
      <c r="J41" s="1"/>
      <c r="K41" s="1"/>
      <c r="L41" s="1"/>
      <c r="M41" s="1">
        <f>N$3+M40*N$4</f>
        <v>5.8078730158730165</v>
      </c>
      <c r="N41" s="1"/>
      <c r="O41" s="1">
        <f>VAR(O37:O39)</f>
        <v>2.81089562643823</v>
      </c>
      <c r="P41" s="1">
        <v>20</v>
      </c>
      <c r="Q41" s="1"/>
      <c r="R41" s="1"/>
      <c r="S41" s="1">
        <f>S40-R40</f>
        <v>1</v>
      </c>
      <c r="T41" s="1"/>
      <c r="U41" s="1"/>
      <c r="V41" s="3"/>
      <c r="W41" s="1"/>
      <c r="X41" s="1"/>
      <c r="Y41" s="1"/>
      <c r="Z41" s="1"/>
      <c r="AA41" s="1">
        <f>AB$3+AA40*AB$4</f>
        <v>26.392834890965734</v>
      </c>
      <c r="AB41" s="1"/>
      <c r="AC41" s="1"/>
      <c r="AD41" s="1"/>
      <c r="AE41" s="1"/>
      <c r="AF41" s="1">
        <f>AG$3+AF40*AG$4</f>
        <v>26.717686396677053</v>
      </c>
      <c r="AG41" s="1"/>
      <c r="AH41" s="1">
        <f>VAR(AH37:AH39)</f>
        <v>0.28388508636761517</v>
      </c>
      <c r="AI41" s="1">
        <v>20</v>
      </c>
      <c r="AJ41" s="1"/>
      <c r="AK41" s="1"/>
      <c r="AL41" s="1">
        <f>AL40-AK40</f>
        <v>0</v>
      </c>
      <c r="AM41" s="1"/>
      <c r="AN41" s="1"/>
      <c r="AO41" s="3"/>
      <c r="AP41" s="1"/>
      <c r="AQ41" s="1"/>
      <c r="AR41" s="1"/>
      <c r="AS41" s="1">
        <f>EXP(AT$3+AS40*AT$4)-1</f>
        <v>7.61141291917191</v>
      </c>
      <c r="AT41" s="1"/>
      <c r="AU41" s="1"/>
      <c r="AV41" s="1"/>
      <c r="AW41" s="1"/>
      <c r="AX41" s="1">
        <f>EXP(AY$3+AX40*AY$4)-1</f>
        <v>12.690164980128651</v>
      </c>
      <c r="AY41" s="1"/>
      <c r="AZ41" s="1">
        <f>VAR(AZ37:AZ39)</f>
        <v>1.2059160691776627</v>
      </c>
      <c r="BA41" s="1">
        <v>20</v>
      </c>
      <c r="BB41" s="1"/>
      <c r="BC41" s="1"/>
      <c r="BD41" s="1">
        <f>BD40-BC40</f>
        <v>0</v>
      </c>
      <c r="BE41" s="1"/>
      <c r="BF41" s="1"/>
      <c r="BG41" s="3"/>
      <c r="BH41" s="1"/>
      <c r="BI41" s="1"/>
      <c r="BJ41" s="1"/>
      <c r="BK41" s="1"/>
      <c r="BL41" s="1">
        <f>BM$3+BL40*BM$4</f>
        <v>8.777350829629656</v>
      </c>
      <c r="BM41" s="1"/>
      <c r="BN41" s="1"/>
      <c r="BO41" s="1"/>
      <c r="BP41" s="1"/>
      <c r="BQ41" s="1">
        <f>BR$3+BQ40*BR$4</f>
        <v>8.999866666666666</v>
      </c>
      <c r="BR41" s="1"/>
      <c r="BS41" s="1">
        <f>VAR(BS37:BS39)</f>
        <v>0.20217125925925747</v>
      </c>
      <c r="BT41" s="1">
        <v>20</v>
      </c>
      <c r="BU41" s="1"/>
      <c r="BV41" s="1"/>
      <c r="BW41" s="1">
        <f>BW40-BV40</f>
        <v>0</v>
      </c>
      <c r="BX41" s="1"/>
      <c r="BY41" s="1"/>
      <c r="BZ41" s="3"/>
      <c r="CA41" s="1"/>
    </row>
    <row r="42" spans="1:79" ht="12.75">
      <c r="A42" s="1"/>
      <c r="B42" s="1"/>
      <c r="C42" s="1"/>
      <c r="D42" s="1"/>
      <c r="E42" s="1"/>
      <c r="F42" s="1"/>
      <c r="G42" s="1"/>
      <c r="H42" s="1">
        <f>STDEV(H37:H39)</f>
        <v>2.10727243794911</v>
      </c>
      <c r="I42" s="1"/>
      <c r="J42" s="1"/>
      <c r="K42" s="1"/>
      <c r="L42" s="1"/>
      <c r="M42" s="1">
        <f>STDEV(M37:M39)</f>
        <v>1.676572583110624</v>
      </c>
      <c r="N42" s="1"/>
      <c r="O42" s="1">
        <f>VAR(O37:O39)</f>
        <v>2.81089562643823</v>
      </c>
      <c r="P42" s="1">
        <v>30</v>
      </c>
      <c r="Q42" s="1"/>
      <c r="R42" s="1"/>
      <c r="S42" s="1"/>
      <c r="T42" s="1"/>
      <c r="U42" s="1"/>
      <c r="V42" s="3"/>
      <c r="W42" s="1"/>
      <c r="X42" s="1"/>
      <c r="Y42" s="1"/>
      <c r="Z42" s="1"/>
      <c r="AA42" s="1">
        <f>STDEV(AA37:AA39)</f>
        <v>1.4455795391029729</v>
      </c>
      <c r="AB42" s="1"/>
      <c r="AC42" s="1"/>
      <c r="AD42" s="1"/>
      <c r="AE42" s="1"/>
      <c r="AF42" s="1">
        <f>STDEV(AF37:AF39)</f>
        <v>0.5328086770761294</v>
      </c>
      <c r="AG42" s="1"/>
      <c r="AH42" s="1">
        <f>VAR(AH37:AH39)</f>
        <v>0.28388508636761517</v>
      </c>
      <c r="AI42" s="1">
        <v>30</v>
      </c>
      <c r="AJ42" s="1"/>
      <c r="AK42" s="1"/>
      <c r="AL42" s="1"/>
      <c r="AM42" s="1"/>
      <c r="AN42" s="1"/>
      <c r="AO42" s="3"/>
      <c r="AP42" s="1"/>
      <c r="AQ42" s="1"/>
      <c r="AR42" s="1"/>
      <c r="AS42" s="1">
        <f>STDEV(AS27:AS39)</f>
        <v>2.956507435933113</v>
      </c>
      <c r="AT42" s="1"/>
      <c r="AU42" s="1"/>
      <c r="AV42" s="1"/>
      <c r="AW42" s="1"/>
      <c r="AX42" s="1">
        <f>STDEV(AX27:AX38)</f>
        <v>4.326266200156516</v>
      </c>
      <c r="AY42" s="1"/>
      <c r="AZ42" s="1">
        <f>VAR(AZ37:AZ39)</f>
        <v>1.2059160691776627</v>
      </c>
      <c r="BA42" s="1">
        <v>30</v>
      </c>
      <c r="BB42" s="1"/>
      <c r="BC42" s="1"/>
      <c r="BD42" s="1"/>
      <c r="BE42" s="1"/>
      <c r="BF42" s="1"/>
      <c r="BG42" s="3"/>
      <c r="BH42" s="1"/>
      <c r="BI42" s="1"/>
      <c r="BJ42" s="1"/>
      <c r="BK42" s="1"/>
      <c r="BL42" s="1">
        <f>STDEV(BL27:BL39)</f>
        <v>3.0800270233510862</v>
      </c>
      <c r="BM42" s="1"/>
      <c r="BN42" s="1"/>
      <c r="BO42" s="1"/>
      <c r="BP42" s="1"/>
      <c r="BQ42" s="1">
        <f>STDEV(BQ27:BQ38)</f>
        <v>2.80176085482114</v>
      </c>
      <c r="BR42" s="1"/>
      <c r="BS42" s="1">
        <f>VAR(BS37:BS39)</f>
        <v>0.20217125925925747</v>
      </c>
      <c r="BT42" s="1">
        <v>30</v>
      </c>
      <c r="BU42" s="1"/>
      <c r="BV42" s="1"/>
      <c r="BW42" s="1"/>
      <c r="BX42" s="1"/>
      <c r="BY42" s="1"/>
      <c r="BZ42" s="3"/>
      <c r="CA42" s="1"/>
    </row>
    <row r="43" spans="1:79" ht="12.75">
      <c r="A43" s="1"/>
      <c r="B43" s="1"/>
      <c r="C43" s="1"/>
      <c r="D43" s="1"/>
      <c r="E43" s="1"/>
      <c r="F43" s="1"/>
      <c r="G43" s="1"/>
      <c r="H43" s="1">
        <f>SQRT(H42^2+H40^2)</f>
        <v>2.112660846624385</v>
      </c>
      <c r="I43" s="1"/>
      <c r="J43" s="1"/>
      <c r="K43" s="1"/>
      <c r="L43" s="1"/>
      <c r="M43" s="1">
        <f>SQRT(M42^2+M40^2)</f>
        <v>1.6781142521082086</v>
      </c>
      <c r="N43" s="1"/>
      <c r="O43" s="1"/>
      <c r="P43" s="1"/>
      <c r="Q43" s="1"/>
      <c r="R43" s="1"/>
      <c r="S43" s="1"/>
      <c r="T43" s="1"/>
      <c r="U43" s="1"/>
      <c r="V43" s="3"/>
      <c r="W43" s="1"/>
      <c r="X43" s="1"/>
      <c r="Y43" s="1"/>
      <c r="Z43" s="1"/>
      <c r="AA43" s="1">
        <f>SQRT(AA42^2+AA40^2)</f>
        <v>1.4494987946610522</v>
      </c>
      <c r="AB43" s="1"/>
      <c r="AC43" s="1"/>
      <c r="AD43" s="1"/>
      <c r="AE43" s="1"/>
      <c r="AF43" s="1">
        <f>SQRT(AF42^2+AF40^2)</f>
        <v>0.5351057640530869</v>
      </c>
      <c r="AG43" s="1"/>
      <c r="AH43" s="1"/>
      <c r="AI43" s="1"/>
      <c r="AJ43" s="1"/>
      <c r="AK43" s="1"/>
      <c r="AL43" s="1"/>
      <c r="AM43" s="1"/>
      <c r="AN43" s="1"/>
      <c r="AO43" s="3"/>
      <c r="AP43" s="1"/>
      <c r="AQ43" s="1"/>
      <c r="AR43" s="1"/>
      <c r="AS43" s="1">
        <f>SQRT(AS42^2+AS40^2)</f>
        <v>3.3081966755182695</v>
      </c>
      <c r="AT43" s="1"/>
      <c r="AU43" s="1"/>
      <c r="AV43" s="1"/>
      <c r="AW43" s="1"/>
      <c r="AX43" s="1">
        <f>SQRT(AX42^2+AX40^2)</f>
        <v>4.326806181153493</v>
      </c>
      <c r="AY43" s="1"/>
      <c r="AZ43" s="1"/>
      <c r="BA43" s="1"/>
      <c r="BB43" s="1"/>
      <c r="BC43" s="1"/>
      <c r="BD43" s="1"/>
      <c r="BE43" s="1"/>
      <c r="BF43" s="1"/>
      <c r="BG43" s="3"/>
      <c r="BH43" s="1"/>
      <c r="BI43" s="1"/>
      <c r="BJ43" s="1"/>
      <c r="BK43" s="1"/>
      <c r="BL43" s="1">
        <f>SQRT(BL42^2+BL40^2)</f>
        <v>3.4190342919829417</v>
      </c>
      <c r="BM43" s="1"/>
      <c r="BN43" s="1"/>
      <c r="BO43" s="1"/>
      <c r="BP43" s="1"/>
      <c r="BQ43" s="1">
        <f>SQRT(BQ42^2+BQ40^2)</f>
        <v>2.801760995825936</v>
      </c>
      <c r="BR43" s="1"/>
      <c r="BS43" s="1"/>
      <c r="BT43" s="1"/>
      <c r="BU43" s="1"/>
      <c r="BV43" s="1"/>
      <c r="BW43" s="1"/>
      <c r="BX43" s="1"/>
      <c r="BY43" s="1"/>
      <c r="BZ43" s="3"/>
      <c r="CA43" s="1"/>
    </row>
    <row r="44" spans="1:7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3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ht="12.75">
      <c r="A45" s="1"/>
      <c r="B45" s="1"/>
      <c r="C45" s="1"/>
      <c r="E45" s="1"/>
      <c r="F45" s="1"/>
      <c r="G45" s="1"/>
      <c r="H45" s="1"/>
      <c r="J45" s="1">
        <f>AVERAGE(E46:E48)</f>
        <v>0.42857142857142877</v>
      </c>
      <c r="K45" s="1"/>
      <c r="L45" s="1">
        <f aca="true" t="shared" si="156" ref="L45:L51">-1*J45</f>
        <v>-0.42857142857142877</v>
      </c>
      <c r="M45" s="1"/>
      <c r="O45" s="1"/>
      <c r="P45" s="1"/>
      <c r="Q45" s="1"/>
      <c r="R45" s="1"/>
      <c r="S45" s="1"/>
      <c r="T45" s="1"/>
      <c r="U45" s="1"/>
      <c r="V45" s="3"/>
      <c r="X45" s="1"/>
      <c r="Y45" s="1"/>
      <c r="Z45" s="1"/>
      <c r="AA45" s="1"/>
      <c r="AC45" s="1">
        <f>AVERAGE(X46:X48)</f>
        <v>-0.8259012016021363</v>
      </c>
      <c r="AD45" s="1"/>
      <c r="AE45" s="1">
        <f aca="true" t="shared" si="157" ref="AE45:AE51">-1*AC45</f>
        <v>0.8259012016021363</v>
      </c>
      <c r="AF45" s="1"/>
      <c r="AH45" s="1"/>
      <c r="AI45" s="1"/>
      <c r="AJ45" s="1"/>
      <c r="AK45" s="1"/>
      <c r="AL45" s="1"/>
      <c r="AM45" s="1"/>
      <c r="AN45" s="1"/>
      <c r="AO45" s="3"/>
      <c r="AQ45" s="1"/>
      <c r="AR45" s="1"/>
      <c r="AS45" s="1"/>
      <c r="AU45" s="1">
        <f>AVERAGE(AQ46:AQ48)</f>
        <v>-0.20847383896485075</v>
      </c>
      <c r="AV45" s="1"/>
      <c r="AW45" s="1">
        <f aca="true" t="shared" si="158" ref="AW45:AW51">-1*AU45</f>
        <v>0.20847383896485075</v>
      </c>
      <c r="AX45" s="1"/>
      <c r="AZ45" s="1"/>
      <c r="BA45" s="1"/>
      <c r="BB45" s="1"/>
      <c r="BC45" s="1"/>
      <c r="BD45" s="1"/>
      <c r="BE45" s="1"/>
      <c r="BF45" s="1"/>
      <c r="BG45" s="3"/>
      <c r="BH45" s="1"/>
      <c r="BJ45" s="1"/>
      <c r="BK45" s="1"/>
      <c r="BL45" s="1"/>
      <c r="BN45" s="1">
        <f>AVERAGE(BJ46:BJ48)</f>
        <v>0.16666666666666805</v>
      </c>
      <c r="BO45" s="1"/>
      <c r="BP45" s="1">
        <f aca="true" t="shared" si="159" ref="BP45:BP51">-1*BN45</f>
        <v>-0.16666666666666805</v>
      </c>
      <c r="BQ45" s="1"/>
      <c r="BS45" s="1"/>
      <c r="BT45" s="1"/>
      <c r="BU45" s="1"/>
      <c r="BV45" s="1"/>
      <c r="BW45" s="1"/>
      <c r="BX45" s="1"/>
      <c r="BY45" s="1"/>
      <c r="BZ45" s="3"/>
      <c r="CA45" s="1"/>
    </row>
    <row r="46" spans="1:86" ht="12.75">
      <c r="A46" t="s">
        <v>465</v>
      </c>
      <c r="B46" s="13">
        <v>20040901</v>
      </c>
      <c r="C46" s="14">
        <v>47652</v>
      </c>
      <c r="D46" s="1">
        <f>IF(Q46=1,IF(ABS(E47-E46)&gt;D$3,IF(E46&gt;J45,IF(E46&gt;E47,J45+D$4,E46),IF(E46&lt;E47,J45-D$4,E46)),E46),E46)</f>
        <v>0.6714285714285717</v>
      </c>
      <c r="E46" s="1">
        <v>0.6714285714285717</v>
      </c>
      <c r="F46">
        <v>0.6428571428571431</v>
      </c>
      <c r="G46" s="1">
        <f aca="true" t="shared" si="160" ref="G46:G51">IF(ABS(F46)&gt;=1.8,1,0)</f>
        <v>0</v>
      </c>
      <c r="H46" s="15">
        <f>E46</f>
        <v>0.6714285714285717</v>
      </c>
      <c r="I46" s="7">
        <f>I$3</f>
        <v>5.7</v>
      </c>
      <c r="J46" s="1">
        <f aca="true" t="shared" si="161" ref="J46:J51">J$2*D46+(1-J$2)*J45</f>
        <v>0.47714285714285737</v>
      </c>
      <c r="K46" s="1">
        <f aca="true" t="shared" si="162" ref="K46:K51">IF(ABS(J46)&gt;=K$2*SQRT(J$2/(2-J$2)),(1),0)</f>
        <v>0</v>
      </c>
      <c r="L46" s="1">
        <f t="shared" si="156"/>
        <v>-0.47714285714285737</v>
      </c>
      <c r="M46" s="1">
        <f aca="true" t="shared" si="163" ref="M46:M51">D46+L45</f>
        <v>0.24285714285714294</v>
      </c>
      <c r="N46" s="1">
        <f aca="true" t="shared" si="164" ref="N46:N51">IF(L46=0,N$3,N$3+J46*N$4)</f>
        <v>6.415714285714286</v>
      </c>
      <c r="O46" s="1">
        <f aca="true" t="shared" si="165" ref="O46:O51">E46-J45</f>
        <v>0.24285714285714294</v>
      </c>
      <c r="P46" s="1">
        <f aca="true" t="shared" si="166" ref="P46:P51">IF(P$3=0,SQRT(1+(J$2/(2-J$2))),P$2)</f>
        <v>1.0540925533894598</v>
      </c>
      <c r="Q46" s="1">
        <f aca="true" t="shared" si="167" ref="Q46:Q51">IF(ABS(O46)&gt;(P46*Q$3),1,0)</f>
        <v>0</v>
      </c>
      <c r="R46" s="1">
        <f aca="true" t="shared" si="168" ref="R46:R51">IF(ABS(O46)&gt;(P46*R$3),1,0)</f>
        <v>0</v>
      </c>
      <c r="S46" s="1">
        <f aca="true" t="shared" si="169" ref="S46:S51">IF(ABS(O46)&gt;(P46*S$3),1,0)</f>
        <v>0</v>
      </c>
      <c r="T46" s="1">
        <f aca="true" t="shared" si="170" ref="T46:T51">IF(ABS(O46)&gt;(P46*T$3),1,0)</f>
        <v>0</v>
      </c>
      <c r="U46" s="1">
        <f aca="true" t="shared" si="171" ref="U46:U51">IF(R45+S45=0,IF(ABS(O46)&lt;=U$2,IF(ABS(J46)&lt;=U$3,1,0),0),0)</f>
        <v>1</v>
      </c>
      <c r="V46" s="3">
        <f aca="true" t="shared" si="172" ref="V46:V51">IF(R45+S45=0,IF(ABS(O46)&lt;=V$2,IF(ABS(J46)&lt;=V$3,1,0),0),0)</f>
        <v>1</v>
      </c>
      <c r="W46" s="1">
        <f>IF(AJ46=1,IF(ABS(X47-X46)&gt;W$3,IF(X46&gt;AC45,IF(X46&gt;X47,AC45+W$4,X46),IF(X46&lt;X47,AC45-W$4,X46)),X46),X46)</f>
        <v>-1.5142857142857145</v>
      </c>
      <c r="X46" s="1">
        <v>-1.5142857142857145</v>
      </c>
      <c r="Y46" s="1">
        <v>-1.5142857142857145</v>
      </c>
      <c r="Z46" s="1">
        <f aca="true" t="shared" si="173" ref="Z46:Z51">IF(ABS(Y46)&gt;=1.8,1,0)</f>
        <v>0</v>
      </c>
      <c r="AA46" s="15">
        <f>X46</f>
        <v>-1.5142857142857145</v>
      </c>
      <c r="AB46" s="7">
        <f>AB$3</f>
        <v>27</v>
      </c>
      <c r="AC46" s="1">
        <f aca="true" t="shared" si="174" ref="AC46:AC51">AC$2*W46+(1-AC$2)*AC45</f>
        <v>-0.963578104138852</v>
      </c>
      <c r="AD46" s="1">
        <f aca="true" t="shared" si="175" ref="AD46:AD51">IF(ABS(AC46)&gt;=AD$2*SQRT(AC$2/(2-AC$2)),(1),0)</f>
        <v>0</v>
      </c>
      <c r="AE46" s="1">
        <f t="shared" si="157"/>
        <v>0.963578104138852</v>
      </c>
      <c r="AF46" s="1">
        <f aca="true" t="shared" si="176" ref="AF46:AF51">W46+AE45</f>
        <v>-0.6883845126835781</v>
      </c>
      <c r="AG46" s="1">
        <f aca="true" t="shared" si="177" ref="AG46:AG51">IF(AE46=0,AG$3,AG$3+AC46*AG$4)</f>
        <v>21.507604806408544</v>
      </c>
      <c r="AH46" s="1">
        <f aca="true" t="shared" si="178" ref="AH46:AH51">X46-AC45</f>
        <v>-0.6883845126835781</v>
      </c>
      <c r="AI46" s="1">
        <f aca="true" t="shared" si="179" ref="AI46:AI51">IF(AI$3=0,SQRT(1+(AC$2/(2-AC$2))),AI$2)</f>
        <v>1.0540925533894598</v>
      </c>
      <c r="AJ46" s="1">
        <f aca="true" t="shared" si="180" ref="AJ46:AJ51">IF(ABS(AH46)&gt;(AI46*AJ$3),1,0)</f>
        <v>0</v>
      </c>
      <c r="AK46" s="1">
        <f aca="true" t="shared" si="181" ref="AK46:AK51">IF(ABS(AH46)&gt;(AI46*AK$3),1,0)</f>
        <v>0</v>
      </c>
      <c r="AL46" s="1">
        <f aca="true" t="shared" si="182" ref="AL46:AL51">IF(ABS(AH46)&gt;(AI46*AL$3),1,0)</f>
        <v>0</v>
      </c>
      <c r="AM46" s="1">
        <f aca="true" t="shared" si="183" ref="AM46:AM51">IF(ABS(AH46)&gt;(AI46*AM$3),1,0)</f>
        <v>0</v>
      </c>
      <c r="AN46" s="1">
        <f aca="true" t="shared" si="184" ref="AN46:AN51">IF(AK45+AL45=0,IF(ABS(AH46)&lt;=AN$2,IF(ABS(AC46)&lt;=AN$3,1,0),0),0)</f>
        <v>0</v>
      </c>
      <c r="AO46" s="3">
        <f aca="true" t="shared" si="185" ref="AO46:AO51">IF(AK45+AL45=0,IF(ABS(AH46)&lt;=AO$2,IF(ABS(AC46)&lt;=AO$3,1,0),0),0)</f>
        <v>0</v>
      </c>
      <c r="AP46" s="1">
        <f>IF(BB46=1,IF(ABS(AQ47-AQ46)&gt;AP$3,IF(AQ46&gt;AU45,IF(AQ46&gt;AQ47,AU45+AP$4,AQ46),IF(AQ46&lt;AQ47,AU45-AP$4,AQ46)),AQ46),AQ46)</f>
        <v>-0.6108102312143147</v>
      </c>
      <c r="AQ46" s="16">
        <v>-0.6108102312143147</v>
      </c>
      <c r="AR46" s="1">
        <f aca="true" t="shared" si="186" ref="AR46:AR51">IF(ABS(AQ46)&gt;=1.8,1,0)</f>
        <v>0</v>
      </c>
      <c r="AS46" s="16">
        <v>-1.348376476237521</v>
      </c>
      <c r="AT46" s="7">
        <v>13</v>
      </c>
      <c r="AU46" s="1">
        <f aca="true" t="shared" si="187" ref="AU46:AU51">AU$2*AP46+(1-AU$2)*AU45</f>
        <v>-0.28894111741474354</v>
      </c>
      <c r="AV46" s="1">
        <f aca="true" t="shared" si="188" ref="AV46:AV51">IF(ABS(AU46)&gt;=AV$2*SQRT(AU$2/(2-AU$2)),(1),0)</f>
        <v>0</v>
      </c>
      <c r="AW46" s="1">
        <f t="shared" si="158"/>
        <v>0.28894111741474354</v>
      </c>
      <c r="AX46" s="1">
        <f aca="true" t="shared" si="189" ref="AX46:AX51">AP46+AW45</f>
        <v>-0.40233639224946394</v>
      </c>
      <c r="AY46" s="1">
        <f aca="true" t="shared" si="190" ref="AY46:AY51">IF(AW46=0,EXP(AY$3)-1,EXP(AY$3+AU46*AY$4)-1)</f>
        <v>11.736323226863574</v>
      </c>
      <c r="AZ46" s="1">
        <f aca="true" t="shared" si="191" ref="AZ46:AZ51">AQ46-AU45</f>
        <v>-0.40233639224946394</v>
      </c>
      <c r="BA46" s="1">
        <f aca="true" t="shared" si="192" ref="BA46:BA51">IF(BA$3=0,SQRT(1+(AU$2/(2-AU$2))),BA$2)</f>
        <v>1.0540925533894598</v>
      </c>
      <c r="BB46" s="1">
        <f aca="true" t="shared" si="193" ref="BB46:BB51">IF(ABS(AZ46)&gt;(BA46*BB$3),1,0)</f>
        <v>0</v>
      </c>
      <c r="BC46" s="1">
        <f aca="true" t="shared" si="194" ref="BC46:BC51">IF(ABS(AZ46)&gt;(BA46*BC$3),1,0)</f>
        <v>0</v>
      </c>
      <c r="BD46" s="1">
        <f aca="true" t="shared" si="195" ref="BD46:BD51">IF(ABS(AZ46)&gt;(BA46*BD$3),1,0)</f>
        <v>0</v>
      </c>
      <c r="BE46" s="1">
        <f aca="true" t="shared" si="196" ref="BE46:BE51">IF(ABS(AZ46)&gt;(BA46*BE$3),1,0)</f>
        <v>0</v>
      </c>
      <c r="BF46" s="1">
        <f aca="true" t="shared" si="197" ref="BF46:BF51">IF(BC45+BD45=0,IF(ABS(AZ46)&lt;=BF$2,IF(ABS(AU46)&lt;=BF$3,1,0),0),0)</f>
        <v>1</v>
      </c>
      <c r="BG46" s="3">
        <f aca="true" t="shared" si="198" ref="BG46:BG51">IF(BC45+BD45=0,IF(ABS(AZ46)&lt;=BG$2,IF(ABS(AU46)&lt;=BG$3,1,0),0),0)</f>
        <v>1</v>
      </c>
      <c r="BH46" s="1">
        <f aca="true" t="shared" si="199" ref="BH46:BH51">IF(ABS(BF46)&gt;(BG46*BH$3),1,0)</f>
        <v>0</v>
      </c>
      <c r="BI46" s="1">
        <f>IF(BU46=1,IF(ABS(BJ47-BJ46)&gt;BI$3,IF(BJ46&gt;BN45,IF(BJ46&gt;BJ47,BN45+BI$4,BJ46),IF(BJ46&lt;BJ47,BN45-BI$4,BJ46)),BJ46),BJ46)</f>
        <v>0.8000000000000007</v>
      </c>
      <c r="BJ46" s="17">
        <v>0.8000000000000007</v>
      </c>
      <c r="BK46" s="1">
        <f aca="true" t="shared" si="200" ref="BK46:BK51">IF(ABS(BJ46)&gt;=1.8,1,0)</f>
        <v>0</v>
      </c>
      <c r="BL46" s="16">
        <v>-1.348376476237521</v>
      </c>
      <c r="BM46" s="12">
        <v>9</v>
      </c>
      <c r="BN46" s="1">
        <f aca="true" t="shared" si="201" ref="BN46:BN51">BN$2*BI46+(1-BN$2)*BN45</f>
        <v>0.29333333333333456</v>
      </c>
      <c r="BO46" s="1">
        <f aca="true" t="shared" si="202" ref="BO46:BO51">IF(ABS(BN46)&gt;=BO$2*SQRT(BN$2/(2-BN$2)),(1),0)</f>
        <v>0</v>
      </c>
      <c r="BP46" s="1">
        <f t="shared" si="159"/>
        <v>-0.29333333333333456</v>
      </c>
      <c r="BQ46" s="1">
        <f aca="true" t="shared" si="203" ref="BQ46:BQ51">BI46+BP45</f>
        <v>0.6333333333333326</v>
      </c>
      <c r="BR46" s="18">
        <f aca="true" t="shared" si="204" ref="BR46:BR51">IF(BP46=0,BR$3,BR$3+BN46*BR$4)</f>
        <v>9.044</v>
      </c>
      <c r="BS46" s="1">
        <f aca="true" t="shared" si="205" ref="BS46:BS51">BJ46-BN45</f>
        <v>0.6333333333333326</v>
      </c>
      <c r="BT46" s="1">
        <f aca="true" t="shared" si="206" ref="BT46:BT51">IF(BT$3=0,SQRT(1+(BN$2/(2-BN$2))),BT$2)</f>
        <v>1.0540925533894598</v>
      </c>
      <c r="BU46" s="1">
        <f aca="true" t="shared" si="207" ref="BU46:BU51">IF(ABS(BS46)&gt;(BT46*BU$3),1,0)</f>
        <v>0</v>
      </c>
      <c r="BV46" s="1">
        <f aca="true" t="shared" si="208" ref="BV46:BV51">IF(ABS(BS46)&gt;(BT46*BV$3),1,0)</f>
        <v>0</v>
      </c>
      <c r="BW46" s="1">
        <f aca="true" t="shared" si="209" ref="BW46:BW51">IF(ABS(BS46)&gt;(BT46*BW$3),1,0)</f>
        <v>0</v>
      </c>
      <c r="BX46" s="1">
        <f aca="true" t="shared" si="210" ref="BX46:BX51">IF(ABS(BS46)&gt;(BT46*BX$3),1,0)</f>
        <v>0</v>
      </c>
      <c r="BY46" s="1">
        <f aca="true" t="shared" si="211" ref="BY46:BY51">IF(BV45+BW45=0,IF(ABS(BS46)&lt;=BY$2,IF(ABS(BN46)&lt;=BY$3,1,0),0),0)</f>
        <v>0</v>
      </c>
      <c r="BZ46" s="3">
        <f aca="true" t="shared" si="212" ref="BZ46:BZ51">IF(BV45+BW45=0,IF(ABS(BS46)&lt;=BZ$2,IF(ABS(BN46)&lt;=BZ$3,1,0),0),0)</f>
        <v>0</v>
      </c>
      <c r="CA46" s="1"/>
      <c r="CB46">
        <f aca="true" t="shared" si="213" ref="CB46:CB51">IF(SUM(G46,AR46,BK46)&gt;0,1,0)</f>
        <v>0</v>
      </c>
      <c r="CC46">
        <f aca="true" t="shared" si="214" ref="CC46:CC51">IF(SUM(K46,AV46,BO46)&gt;0,1,0)</f>
        <v>0</v>
      </c>
      <c r="CD46">
        <f aca="true" t="shared" si="215" ref="CD46:CF51">IF(SUM(R46,AK46,BC46,BV46)&gt;0,1,0)</f>
        <v>0</v>
      </c>
      <c r="CE46">
        <f t="shared" si="215"/>
        <v>0</v>
      </c>
      <c r="CF46">
        <f t="shared" si="215"/>
        <v>0</v>
      </c>
      <c r="CG46">
        <f aca="true" t="shared" si="216" ref="CG46:CH51">IF(SUM(U46,AN46,BF46,BY46)=4,1,0)</f>
        <v>0</v>
      </c>
      <c r="CH46">
        <f t="shared" si="216"/>
        <v>0</v>
      </c>
    </row>
    <row r="47" spans="1:86" ht="12.75">
      <c r="A47" t="s">
        <v>465</v>
      </c>
      <c r="B47" s="13">
        <v>20041126</v>
      </c>
      <c r="C47" s="14">
        <v>52997</v>
      </c>
      <c r="D47" s="1">
        <f>IF(Q47=1,IF(ABS(E48-E47)&gt;D$3,IF(E47&gt;J46,IF(E47&gt;E48,J46+D$4,E47),IF(E47&lt;E48,J46-D$4,E47)),E47),E47)</f>
        <v>1.5714285714285716</v>
      </c>
      <c r="E47" s="1">
        <v>1.5714285714285716</v>
      </c>
      <c r="F47">
        <v>1.5714285714285716</v>
      </c>
      <c r="G47" s="1">
        <f t="shared" si="160"/>
        <v>0</v>
      </c>
      <c r="H47" s="15">
        <f>E47</f>
        <v>1.5714285714285716</v>
      </c>
      <c r="I47" s="7">
        <f>I$3</f>
        <v>5.7</v>
      </c>
      <c r="J47" s="1">
        <f t="shared" si="161"/>
        <v>0.6960000000000002</v>
      </c>
      <c r="K47" s="1">
        <f t="shared" si="162"/>
        <v>0</v>
      </c>
      <c r="L47" s="1">
        <f t="shared" si="156"/>
        <v>-0.6960000000000002</v>
      </c>
      <c r="M47" s="1">
        <f t="shared" si="163"/>
        <v>1.0942857142857143</v>
      </c>
      <c r="N47" s="1">
        <f t="shared" si="164"/>
        <v>6.744000000000001</v>
      </c>
      <c r="O47" s="1">
        <f t="shared" si="165"/>
        <v>1.0942857142857143</v>
      </c>
      <c r="P47" s="1">
        <f t="shared" si="166"/>
        <v>1.0540925533894598</v>
      </c>
      <c r="Q47" s="1">
        <f t="shared" si="167"/>
        <v>0</v>
      </c>
      <c r="R47" s="1">
        <f t="shared" si="168"/>
        <v>0</v>
      </c>
      <c r="S47" s="1">
        <f t="shared" si="169"/>
        <v>0</v>
      </c>
      <c r="T47" s="1">
        <f t="shared" si="170"/>
        <v>0</v>
      </c>
      <c r="U47" s="1">
        <f t="shared" si="171"/>
        <v>0</v>
      </c>
      <c r="V47" s="3">
        <f t="shared" si="172"/>
        <v>0</v>
      </c>
      <c r="W47" s="1">
        <f>IF(AJ47=1,IF(ABS(X48-X47)&gt;W$3,IF(X47&gt;AC46,IF(X47&gt;X48,AC46+W$4,X47),IF(X47&lt;X48,AC46-W$4,X47)),X47),X47)</f>
        <v>-0.5428571428571429</v>
      </c>
      <c r="X47" s="1">
        <v>-0.5428571428571429</v>
      </c>
      <c r="Y47" s="1">
        <v>-0.5428571428571429</v>
      </c>
      <c r="Z47" s="1">
        <f t="shared" si="173"/>
        <v>0</v>
      </c>
      <c r="AA47" s="15">
        <f>X47</f>
        <v>-0.5428571428571429</v>
      </c>
      <c r="AB47" s="7">
        <f>AB$3</f>
        <v>27</v>
      </c>
      <c r="AC47" s="1">
        <f t="shared" si="174"/>
        <v>-0.8794339118825103</v>
      </c>
      <c r="AD47" s="1">
        <f t="shared" si="175"/>
        <v>0</v>
      </c>
      <c r="AE47" s="1">
        <f t="shared" si="157"/>
        <v>0.8794339118825103</v>
      </c>
      <c r="AF47" s="1">
        <f t="shared" si="176"/>
        <v>0.4207209612817091</v>
      </c>
      <c r="AG47" s="1">
        <f t="shared" si="177"/>
        <v>21.98722670226969</v>
      </c>
      <c r="AH47" s="1">
        <f t="shared" si="178"/>
        <v>0.4207209612817091</v>
      </c>
      <c r="AI47" s="1">
        <f t="shared" si="179"/>
        <v>1.0540925533894598</v>
      </c>
      <c r="AJ47" s="1">
        <f t="shared" si="180"/>
        <v>0</v>
      </c>
      <c r="AK47" s="1">
        <f t="shared" si="181"/>
        <v>0</v>
      </c>
      <c r="AL47" s="1">
        <f t="shared" si="182"/>
        <v>0</v>
      </c>
      <c r="AM47" s="1">
        <f t="shared" si="183"/>
        <v>0</v>
      </c>
      <c r="AN47" s="1">
        <f t="shared" si="184"/>
        <v>0</v>
      </c>
      <c r="AO47" s="3">
        <f t="shared" si="185"/>
        <v>1</v>
      </c>
      <c r="AP47" s="1">
        <f>IF(BB47=1,IF(ABS(AQ48-AQ47)&gt;AP$3,IF(AQ47&gt;AU46,IF(AQ47&gt;AQ48,AU46+AP$4,AQ47),IF(AQ47&lt;AQ48,AU46-AP$4,AQ47)),AQ47),AQ47)</f>
        <v>-0.14759489383130028</v>
      </c>
      <c r="AQ47" s="16">
        <v>-0.14759489383130028</v>
      </c>
      <c r="AR47" s="1">
        <f t="shared" si="186"/>
        <v>0</v>
      </c>
      <c r="AS47" s="16">
        <v>-1.7562304549318475</v>
      </c>
      <c r="AT47" s="7">
        <v>13</v>
      </c>
      <c r="AU47" s="1">
        <f t="shared" si="187"/>
        <v>-0.2606718726980549</v>
      </c>
      <c r="AV47" s="1">
        <f t="shared" si="188"/>
        <v>0</v>
      </c>
      <c r="AW47" s="1">
        <f t="shared" si="158"/>
        <v>0.2606718726980549</v>
      </c>
      <c r="AX47" s="1">
        <f t="shared" si="189"/>
        <v>0.14134622358344326</v>
      </c>
      <c r="AY47" s="1">
        <f t="shared" si="190"/>
        <v>11.854749558450868</v>
      </c>
      <c r="AZ47" s="1">
        <f t="shared" si="191"/>
        <v>0.14134622358344326</v>
      </c>
      <c r="BA47" s="1">
        <f t="shared" si="192"/>
        <v>1.0540925533894598</v>
      </c>
      <c r="BB47" s="1">
        <f t="shared" si="193"/>
        <v>0</v>
      </c>
      <c r="BC47" s="1">
        <f t="shared" si="194"/>
        <v>0</v>
      </c>
      <c r="BD47" s="1">
        <f t="shared" si="195"/>
        <v>0</v>
      </c>
      <c r="BE47" s="1">
        <f t="shared" si="196"/>
        <v>0</v>
      </c>
      <c r="BF47" s="1">
        <f t="shared" si="197"/>
        <v>1</v>
      </c>
      <c r="BG47" s="3">
        <f t="shared" si="198"/>
        <v>1</v>
      </c>
      <c r="BH47" s="1">
        <f t="shared" si="199"/>
        <v>0</v>
      </c>
      <c r="BI47" s="1">
        <f>IF(BU47=1,IF(ABS(BJ48-BJ47)&gt;BI$3,IF(BJ47&gt;BN46,IF(BJ47&gt;BJ48,BN46+BI$4,BJ47),IF(BJ47&lt;BJ48,BN46-BI$4,BJ47)),BJ47),BJ47)</f>
        <v>0.3000000000000025</v>
      </c>
      <c r="BJ47" s="17">
        <v>0.3000000000000025</v>
      </c>
      <c r="BK47" s="1">
        <f t="shared" si="200"/>
        <v>0</v>
      </c>
      <c r="BL47" s="16">
        <v>-1.7562304549318475</v>
      </c>
      <c r="BM47" s="12">
        <v>9</v>
      </c>
      <c r="BN47" s="1">
        <f t="shared" si="201"/>
        <v>0.2946666666666682</v>
      </c>
      <c r="BO47" s="1">
        <f t="shared" si="202"/>
        <v>0</v>
      </c>
      <c r="BP47" s="1">
        <f t="shared" si="159"/>
        <v>-0.2946666666666682</v>
      </c>
      <c r="BQ47" s="1">
        <f t="shared" si="203"/>
        <v>0.006666666666667931</v>
      </c>
      <c r="BR47" s="18">
        <f t="shared" si="204"/>
        <v>9.0442</v>
      </c>
      <c r="BS47" s="1">
        <f t="shared" si="205"/>
        <v>0.006666666666667931</v>
      </c>
      <c r="BT47" s="1">
        <f t="shared" si="206"/>
        <v>1.0540925533894598</v>
      </c>
      <c r="BU47" s="1">
        <f t="shared" si="207"/>
        <v>0</v>
      </c>
      <c r="BV47" s="1">
        <f t="shared" si="208"/>
        <v>0</v>
      </c>
      <c r="BW47" s="1">
        <f t="shared" si="209"/>
        <v>0</v>
      </c>
      <c r="BX47" s="1">
        <f t="shared" si="210"/>
        <v>0</v>
      </c>
      <c r="BY47" s="1">
        <f t="shared" si="211"/>
        <v>1</v>
      </c>
      <c r="BZ47" s="3">
        <f t="shared" si="212"/>
        <v>1</v>
      </c>
      <c r="CA47" s="1"/>
      <c r="CB47">
        <f t="shared" si="213"/>
        <v>0</v>
      </c>
      <c r="CC47">
        <f t="shared" si="214"/>
        <v>0</v>
      </c>
      <c r="CD47">
        <f t="shared" si="215"/>
        <v>0</v>
      </c>
      <c r="CE47">
        <f t="shared" si="215"/>
        <v>0</v>
      </c>
      <c r="CF47">
        <f t="shared" si="215"/>
        <v>0</v>
      </c>
      <c r="CG47">
        <f t="shared" si="216"/>
        <v>0</v>
      </c>
      <c r="CH47">
        <f t="shared" si="216"/>
        <v>0</v>
      </c>
    </row>
    <row r="48" spans="1:86" ht="12.75">
      <c r="A48" t="s">
        <v>465</v>
      </c>
      <c r="B48" s="13">
        <v>20060502</v>
      </c>
      <c r="C48">
        <v>54189</v>
      </c>
      <c r="D48" s="1">
        <f>IF(Q48=1,IF(ABS(E49-E48)&gt;D$3,IF(E48&gt;J47,IF(E48&gt;E49,J47+D$4,E48),IF(E48&lt;E49,J47-D$4,E48)),E48),E48)</f>
        <v>-0.9571428571428571</v>
      </c>
      <c r="E48" s="1">
        <v>-0.9571428571428571</v>
      </c>
      <c r="F48">
        <v>0.285714285714286</v>
      </c>
      <c r="G48" s="1">
        <f t="shared" si="160"/>
        <v>0</v>
      </c>
      <c r="H48" s="15">
        <f>E48</f>
        <v>-0.9571428571428571</v>
      </c>
      <c r="I48" s="7">
        <f>I$3</f>
        <v>5.7</v>
      </c>
      <c r="J48" s="1">
        <f t="shared" si="161"/>
        <v>0.3653714285714288</v>
      </c>
      <c r="K48" s="1">
        <f t="shared" si="162"/>
        <v>0</v>
      </c>
      <c r="L48" s="1">
        <f t="shared" si="156"/>
        <v>-0.3653714285714288</v>
      </c>
      <c r="M48" s="1">
        <f t="shared" si="163"/>
        <v>-1.6531428571428572</v>
      </c>
      <c r="N48" s="1">
        <f t="shared" si="164"/>
        <v>6.248057142857143</v>
      </c>
      <c r="O48" s="1">
        <f t="shared" si="165"/>
        <v>-1.6531428571428572</v>
      </c>
      <c r="P48" s="1">
        <f t="shared" si="166"/>
        <v>1.0540925533894598</v>
      </c>
      <c r="Q48" s="1">
        <f t="shared" si="167"/>
        <v>0</v>
      </c>
      <c r="R48" s="1">
        <f t="shared" si="168"/>
        <v>0</v>
      </c>
      <c r="S48" s="1">
        <f t="shared" si="169"/>
        <v>0</v>
      </c>
      <c r="T48" s="1">
        <f t="shared" si="170"/>
        <v>1</v>
      </c>
      <c r="U48" s="1">
        <f t="shared" si="171"/>
        <v>0</v>
      </c>
      <c r="V48" s="3">
        <f t="shared" si="172"/>
        <v>0</v>
      </c>
      <c r="W48" s="1">
        <f>IF(AJ48=1,IF(ABS(X49-X48)&gt;W$3,IF(X48&gt;AC47,IF(X48&gt;X49,AC47+W$4,X48),IF(X48&lt;X49,AC47-W$4,X48)),X48),X48)</f>
        <v>-0.42056074766355145</v>
      </c>
      <c r="X48" s="1">
        <v>-0.42056074766355145</v>
      </c>
      <c r="Y48" s="1">
        <v>1.3644859813084114</v>
      </c>
      <c r="Z48" s="1">
        <f t="shared" si="173"/>
        <v>0</v>
      </c>
      <c r="AA48" s="15">
        <f>X48</f>
        <v>-0.42056074766355145</v>
      </c>
      <c r="AB48" s="7">
        <f>AB$3</f>
        <v>27</v>
      </c>
      <c r="AC48" s="1">
        <f t="shared" si="174"/>
        <v>-0.7876592790387186</v>
      </c>
      <c r="AD48" s="1">
        <f t="shared" si="175"/>
        <v>0</v>
      </c>
      <c r="AE48" s="1">
        <f t="shared" si="157"/>
        <v>0.7876592790387186</v>
      </c>
      <c r="AF48" s="1">
        <f t="shared" si="176"/>
        <v>0.45887316421895885</v>
      </c>
      <c r="AG48" s="1">
        <f t="shared" si="177"/>
        <v>22.510342109479303</v>
      </c>
      <c r="AH48" s="1">
        <f t="shared" si="178"/>
        <v>0.45887316421895885</v>
      </c>
      <c r="AI48" s="1">
        <f t="shared" si="179"/>
        <v>1.0540925533894598</v>
      </c>
      <c r="AJ48" s="1">
        <f t="shared" si="180"/>
        <v>0</v>
      </c>
      <c r="AK48" s="1">
        <f t="shared" si="181"/>
        <v>0</v>
      </c>
      <c r="AL48" s="1">
        <f t="shared" si="182"/>
        <v>0</v>
      </c>
      <c r="AM48" s="1">
        <f t="shared" si="183"/>
        <v>0</v>
      </c>
      <c r="AN48" s="1">
        <f t="shared" si="184"/>
        <v>0</v>
      </c>
      <c r="AO48" s="3">
        <f t="shared" si="185"/>
        <v>1</v>
      </c>
      <c r="AP48" s="1">
        <f>IF(BB48=1,IF(ABS(AQ49-AQ48)&gt;AP$3,IF(AQ48&gt;AU47,IF(AQ48&gt;AQ49,AU47+AP$4,AQ48),IF(AQ48&lt;AQ49,AU47-AP$4,AQ48)),AQ48),AQ48)</f>
        <v>0.13298360815106272</v>
      </c>
      <c r="AQ48" s="16">
        <v>0.13298360815106272</v>
      </c>
      <c r="AR48" s="1">
        <f t="shared" si="186"/>
        <v>0</v>
      </c>
      <c r="AS48" s="16">
        <v>-0.37570167135500754</v>
      </c>
      <c r="AT48" s="7">
        <v>13</v>
      </c>
      <c r="AU48" s="1">
        <f t="shared" si="187"/>
        <v>-0.1819407765282314</v>
      </c>
      <c r="AV48" s="1">
        <f t="shared" si="188"/>
        <v>0</v>
      </c>
      <c r="AW48" s="1">
        <f t="shared" si="158"/>
        <v>0.1819407765282314</v>
      </c>
      <c r="AX48" s="1">
        <f t="shared" si="189"/>
        <v>0.3936554808491176</v>
      </c>
      <c r="AY48" s="1">
        <f t="shared" si="190"/>
        <v>12.190408271781145</v>
      </c>
      <c r="AZ48" s="1">
        <f t="shared" si="191"/>
        <v>0.3936554808491176</v>
      </c>
      <c r="BA48" s="1">
        <f t="shared" si="192"/>
        <v>1.0540925533894598</v>
      </c>
      <c r="BB48" s="1">
        <f t="shared" si="193"/>
        <v>0</v>
      </c>
      <c r="BC48" s="1">
        <f t="shared" si="194"/>
        <v>0</v>
      </c>
      <c r="BD48" s="1">
        <f t="shared" si="195"/>
        <v>0</v>
      </c>
      <c r="BE48" s="1">
        <f t="shared" si="196"/>
        <v>0</v>
      </c>
      <c r="BF48" s="1">
        <f t="shared" si="197"/>
        <v>1</v>
      </c>
      <c r="BG48" s="3">
        <f t="shared" si="198"/>
        <v>1</v>
      </c>
      <c r="BH48" s="1">
        <f t="shared" si="199"/>
        <v>0</v>
      </c>
      <c r="BI48" s="1">
        <f>IF(BU48=1,IF(ABS(BJ49-BJ48)&gt;BI$3,IF(BJ48&gt;BN47,IF(BJ48&gt;BJ49,BN47+BI$4,BJ48),IF(BJ48&lt;BJ49,BN47-BI$4,BJ48)),BJ48),BJ48)</f>
        <v>-0.5999999999999991</v>
      </c>
      <c r="BJ48" s="1">
        <v>-0.5999999999999991</v>
      </c>
      <c r="BK48" s="1">
        <f t="shared" si="200"/>
        <v>0</v>
      </c>
      <c r="BL48" s="16">
        <v>-0.37570167135500754</v>
      </c>
      <c r="BM48" s="12">
        <v>9</v>
      </c>
      <c r="BN48" s="1">
        <f t="shared" si="201"/>
        <v>0.11573333333333474</v>
      </c>
      <c r="BO48" s="1">
        <f t="shared" si="202"/>
        <v>0</v>
      </c>
      <c r="BP48" s="1">
        <f t="shared" si="159"/>
        <v>-0.11573333333333474</v>
      </c>
      <c r="BQ48" s="1">
        <f t="shared" si="203"/>
        <v>-0.8946666666666673</v>
      </c>
      <c r="BR48" s="18">
        <f t="shared" si="204"/>
        <v>9.01736</v>
      </c>
      <c r="BS48" s="1">
        <f t="shared" si="205"/>
        <v>-0.8946666666666673</v>
      </c>
      <c r="BT48" s="1">
        <f t="shared" si="206"/>
        <v>1.0540925533894598</v>
      </c>
      <c r="BU48" s="1">
        <f t="shared" si="207"/>
        <v>0</v>
      </c>
      <c r="BV48" s="1">
        <f t="shared" si="208"/>
        <v>0</v>
      </c>
      <c r="BW48" s="1">
        <f t="shared" si="209"/>
        <v>0</v>
      </c>
      <c r="BX48" s="1">
        <f t="shared" si="210"/>
        <v>0</v>
      </c>
      <c r="BY48" s="1">
        <f t="shared" si="211"/>
        <v>0</v>
      </c>
      <c r="BZ48" s="3">
        <f t="shared" si="212"/>
        <v>0</v>
      </c>
      <c r="CA48" s="1"/>
      <c r="CB48">
        <f t="shared" si="213"/>
        <v>0</v>
      </c>
      <c r="CC48">
        <f t="shared" si="214"/>
        <v>0</v>
      </c>
      <c r="CD48">
        <f t="shared" si="215"/>
        <v>0</v>
      </c>
      <c r="CE48">
        <f t="shared" si="215"/>
        <v>0</v>
      </c>
      <c r="CF48">
        <f t="shared" si="215"/>
        <v>1</v>
      </c>
      <c r="CG48">
        <f t="shared" si="216"/>
        <v>0</v>
      </c>
      <c r="CH48">
        <f t="shared" si="216"/>
        <v>0</v>
      </c>
    </row>
    <row r="49" spans="1:86" ht="12.75">
      <c r="A49" t="s">
        <v>465</v>
      </c>
      <c r="B49" s="13">
        <v>20070429</v>
      </c>
      <c r="C49">
        <v>55574</v>
      </c>
      <c r="D49" s="1">
        <f>IF(Q49=1,IF(ABS(E50-E49)&gt;D$3,IF(E49&gt;J48,IF(E49&gt;E50,J48+D$4,E49),IF(E49&lt;E50,J48-D$4,E49)),E49),E49)</f>
        <v>-0.28571428571428537</v>
      </c>
      <c r="E49" s="1">
        <v>-0.28571428571428537</v>
      </c>
      <c r="F49">
        <v>0.9285714285714285</v>
      </c>
      <c r="G49" s="1">
        <f t="shared" si="160"/>
        <v>0</v>
      </c>
      <c r="H49" s="15">
        <f>E49</f>
        <v>-0.28571428571428537</v>
      </c>
      <c r="I49" s="7">
        <f>I$3</f>
        <v>5.7</v>
      </c>
      <c r="J49" s="1">
        <f t="shared" si="161"/>
        <v>0.23515428571428595</v>
      </c>
      <c r="K49" s="1">
        <f t="shared" si="162"/>
        <v>0</v>
      </c>
      <c r="L49" s="1">
        <f t="shared" si="156"/>
        <v>-0.23515428571428595</v>
      </c>
      <c r="M49" s="1">
        <f t="shared" si="163"/>
        <v>-0.6510857142857142</v>
      </c>
      <c r="N49" s="1">
        <f t="shared" si="164"/>
        <v>6.052731428571429</v>
      </c>
      <c r="O49" s="1">
        <f t="shared" si="165"/>
        <v>-0.6510857142857142</v>
      </c>
      <c r="P49" s="1">
        <f t="shared" si="166"/>
        <v>1.0540925533894598</v>
      </c>
      <c r="Q49" s="1">
        <f t="shared" si="167"/>
        <v>0</v>
      </c>
      <c r="R49" s="1">
        <f t="shared" si="168"/>
        <v>0</v>
      </c>
      <c r="S49" s="1">
        <f t="shared" si="169"/>
        <v>0</v>
      </c>
      <c r="T49" s="1">
        <f t="shared" si="170"/>
        <v>0</v>
      </c>
      <c r="U49" s="1">
        <f t="shared" si="171"/>
        <v>0</v>
      </c>
      <c r="V49" s="3">
        <f t="shared" si="172"/>
        <v>0</v>
      </c>
      <c r="W49" s="1">
        <f>IF(AJ49=1,IF(ABS(X50-X49)&gt;W$3,IF(X49&gt;AC48,IF(X49&gt;X50,AC48+W$4,X49),IF(X49&lt;X50,AC48-W$4,X49)),X49),X49)</f>
        <v>-1.5420560747663552</v>
      </c>
      <c r="X49" s="1">
        <v>-1.5420560747663552</v>
      </c>
      <c r="Y49" s="1">
        <v>0.24299065420560761</v>
      </c>
      <c r="Z49" s="1">
        <f t="shared" si="173"/>
        <v>0</v>
      </c>
      <c r="AA49" s="15">
        <f>X49</f>
        <v>-1.5420560747663552</v>
      </c>
      <c r="AB49" s="7">
        <f>AB$3</f>
        <v>27</v>
      </c>
      <c r="AC49" s="1">
        <f t="shared" si="174"/>
        <v>-0.938538638184246</v>
      </c>
      <c r="AD49" s="1">
        <f t="shared" si="175"/>
        <v>0</v>
      </c>
      <c r="AE49" s="1">
        <f t="shared" si="157"/>
        <v>0.938538638184246</v>
      </c>
      <c r="AF49" s="1">
        <f t="shared" si="176"/>
        <v>-0.7543967957276366</v>
      </c>
      <c r="AG49" s="1">
        <f t="shared" si="177"/>
        <v>21.6503297623498</v>
      </c>
      <c r="AH49" s="1">
        <f t="shared" si="178"/>
        <v>-0.7543967957276366</v>
      </c>
      <c r="AI49" s="1">
        <f t="shared" si="179"/>
        <v>1.0540925533894598</v>
      </c>
      <c r="AJ49" s="1">
        <f t="shared" si="180"/>
        <v>0</v>
      </c>
      <c r="AK49" s="1">
        <f t="shared" si="181"/>
        <v>0</v>
      </c>
      <c r="AL49" s="1">
        <f t="shared" si="182"/>
        <v>0</v>
      </c>
      <c r="AM49" s="1">
        <f t="shared" si="183"/>
        <v>0</v>
      </c>
      <c r="AN49" s="1">
        <f t="shared" si="184"/>
        <v>0</v>
      </c>
      <c r="AO49" s="3">
        <f t="shared" si="185"/>
        <v>0</v>
      </c>
      <c r="AP49" s="1">
        <f>IF(BB49=1,IF(ABS(AQ50-AQ49)&gt;AP$3,IF(AQ49&gt;AU48,IF(AQ49&gt;AQ50,AU48+AP$4,AQ49),IF(AQ49&lt;AQ50,AU48-AP$4,AQ49)),AQ49),AQ49)</f>
        <v>0.7182014190983739</v>
      </c>
      <c r="AQ49" s="16">
        <v>0.7182014190983739</v>
      </c>
      <c r="AR49" s="1">
        <f t="shared" si="186"/>
        <v>0</v>
      </c>
      <c r="AS49" s="16">
        <v>-1.348376476237521</v>
      </c>
      <c r="AT49" s="7">
        <v>13</v>
      </c>
      <c r="AU49" s="1">
        <f t="shared" si="187"/>
        <v>-0.001912337402910358</v>
      </c>
      <c r="AV49" s="1">
        <f t="shared" si="188"/>
        <v>0</v>
      </c>
      <c r="AW49" s="1">
        <f t="shared" si="158"/>
        <v>0.001912337402910358</v>
      </c>
      <c r="AX49" s="1">
        <f t="shared" si="189"/>
        <v>0.9001421956266052</v>
      </c>
      <c r="AY49" s="1">
        <f t="shared" si="190"/>
        <v>12.991237353709465</v>
      </c>
      <c r="AZ49" s="1">
        <f t="shared" si="191"/>
        <v>0.9001421956266052</v>
      </c>
      <c r="BA49" s="1">
        <f t="shared" si="192"/>
        <v>1.0540925533894598</v>
      </c>
      <c r="BB49" s="1">
        <f t="shared" si="193"/>
        <v>0</v>
      </c>
      <c r="BC49" s="1">
        <f t="shared" si="194"/>
        <v>0</v>
      </c>
      <c r="BD49" s="1">
        <f t="shared" si="195"/>
        <v>0</v>
      </c>
      <c r="BE49" s="1">
        <f t="shared" si="196"/>
        <v>0</v>
      </c>
      <c r="BF49" s="1">
        <f t="shared" si="197"/>
        <v>0</v>
      </c>
      <c r="BG49" s="3">
        <f t="shared" si="198"/>
        <v>0</v>
      </c>
      <c r="BH49" s="1">
        <f t="shared" si="199"/>
        <v>0</v>
      </c>
      <c r="BI49" s="1">
        <f>IF(BU49=1,IF(ABS(BJ50-BJ49)&gt;BI$3,IF(BJ49&gt;BN48,IF(BJ49&gt;BJ50,BN48+BI$4,BJ49),IF(BJ49&lt;BJ50,BN48-BI$4,BJ49)),BJ49),BJ49)</f>
        <v>-0.5999999999999991</v>
      </c>
      <c r="BJ49" s="1">
        <v>-0.5999999999999991</v>
      </c>
      <c r="BK49" s="1">
        <f t="shared" si="200"/>
        <v>0</v>
      </c>
      <c r="BL49" s="16">
        <v>-1.348376476237521</v>
      </c>
      <c r="BM49" s="12">
        <v>9</v>
      </c>
      <c r="BN49" s="1">
        <f t="shared" si="201"/>
        <v>-0.027413333333332027</v>
      </c>
      <c r="BO49" s="1">
        <f t="shared" si="202"/>
        <v>0</v>
      </c>
      <c r="BP49" s="1">
        <f t="shared" si="159"/>
        <v>0.027413333333332027</v>
      </c>
      <c r="BQ49" s="1">
        <f t="shared" si="203"/>
        <v>-0.7157333333333338</v>
      </c>
      <c r="BR49" s="18">
        <f t="shared" si="204"/>
        <v>8.995888</v>
      </c>
      <c r="BS49" s="1">
        <f t="shared" si="205"/>
        <v>-0.7157333333333338</v>
      </c>
      <c r="BT49" s="1">
        <f t="shared" si="206"/>
        <v>1.0540925533894598</v>
      </c>
      <c r="BU49" s="1">
        <f t="shared" si="207"/>
        <v>0</v>
      </c>
      <c r="BV49" s="1">
        <f t="shared" si="208"/>
        <v>0</v>
      </c>
      <c r="BW49" s="1">
        <f t="shared" si="209"/>
        <v>0</v>
      </c>
      <c r="BX49" s="1">
        <f t="shared" si="210"/>
        <v>0</v>
      </c>
      <c r="BY49" s="1">
        <f t="shared" si="211"/>
        <v>0</v>
      </c>
      <c r="BZ49" s="3">
        <f t="shared" si="212"/>
        <v>0</v>
      </c>
      <c r="CA49" s="1"/>
      <c r="CB49">
        <f t="shared" si="213"/>
        <v>0</v>
      </c>
      <c r="CC49">
        <f t="shared" si="214"/>
        <v>0</v>
      </c>
      <c r="CD49">
        <f t="shared" si="215"/>
        <v>0</v>
      </c>
      <c r="CE49">
        <f t="shared" si="215"/>
        <v>0</v>
      </c>
      <c r="CF49">
        <f t="shared" si="215"/>
        <v>0</v>
      </c>
      <c r="CG49">
        <f t="shared" si="216"/>
        <v>0</v>
      </c>
      <c r="CH49">
        <f t="shared" si="216"/>
        <v>0</v>
      </c>
    </row>
    <row r="50" spans="1:86" ht="12.75">
      <c r="A50" t="s">
        <v>465</v>
      </c>
      <c r="B50" s="13">
        <v>20080203</v>
      </c>
      <c r="C50">
        <v>63226</v>
      </c>
      <c r="D50" s="1">
        <f>IF(Q50=1,IF(ABS(E51-E50)&gt;D$3,IF(E50&gt;J49,IF(E50&gt;E51,J49+D$4,E50),IF(E50&lt;E51,J49-D$4,E50)),E50),E50)</f>
        <v>-1.7999999999999998</v>
      </c>
      <c r="E50" s="1">
        <v>-1.7999999999999998</v>
      </c>
      <c r="F50">
        <v>-0.6666666666666666</v>
      </c>
      <c r="G50" s="1">
        <f t="shared" si="160"/>
        <v>0</v>
      </c>
      <c r="H50" s="19">
        <f>F50</f>
        <v>-0.6666666666666666</v>
      </c>
      <c r="I50" s="7">
        <f>I$3-1.7</f>
        <v>4</v>
      </c>
      <c r="J50" s="1">
        <f t="shared" si="161"/>
        <v>-0.1718765714285712</v>
      </c>
      <c r="K50" s="1">
        <f t="shared" si="162"/>
        <v>0</v>
      </c>
      <c r="L50" s="1">
        <f t="shared" si="156"/>
        <v>0.1718765714285712</v>
      </c>
      <c r="M50" s="1">
        <f t="shared" si="163"/>
        <v>-2.035154285714286</v>
      </c>
      <c r="N50" s="1">
        <f t="shared" si="164"/>
        <v>5.442185142857143</v>
      </c>
      <c r="O50" s="1">
        <f t="shared" si="165"/>
        <v>-2.035154285714286</v>
      </c>
      <c r="P50" s="1">
        <f t="shared" si="166"/>
        <v>1.0540925533894598</v>
      </c>
      <c r="Q50" s="1">
        <f t="shared" si="167"/>
        <v>0</v>
      </c>
      <c r="R50" s="1">
        <f t="shared" si="168"/>
        <v>0</v>
      </c>
      <c r="S50" s="1">
        <f t="shared" si="169"/>
        <v>1</v>
      </c>
      <c r="T50" s="1">
        <f t="shared" si="170"/>
        <v>1</v>
      </c>
      <c r="U50" s="1">
        <f t="shared" si="171"/>
        <v>0</v>
      </c>
      <c r="V50" s="3">
        <f t="shared" si="172"/>
        <v>0</v>
      </c>
      <c r="W50" s="1">
        <f>IF(AJ50=1,IF(ABS(X51-X50)&gt;W$3,IF(X50&gt;AC49,IF(X50&gt;X51,AC49+W$4,X50),IF(X50&lt;X51,AC49-W$4,X50)),X50),X50)</f>
        <v>-2.982456140350877</v>
      </c>
      <c r="X50" s="1">
        <v>-2.982456140350877</v>
      </c>
      <c r="Y50" s="1">
        <v>0.3684210526315792</v>
      </c>
      <c r="Z50" s="1">
        <f t="shared" si="173"/>
        <v>0</v>
      </c>
      <c r="AA50" s="19">
        <f>Y50</f>
        <v>0.3684210526315792</v>
      </c>
      <c r="AB50" s="7">
        <f>AB$3-19.1</f>
        <v>7.899999999999999</v>
      </c>
      <c r="AC50" s="1">
        <f t="shared" si="174"/>
        <v>-1.3473221386175722</v>
      </c>
      <c r="AD50" s="1">
        <f t="shared" si="175"/>
        <v>0</v>
      </c>
      <c r="AE50" s="1">
        <f t="shared" si="157"/>
        <v>1.3473221386175722</v>
      </c>
      <c r="AF50" s="1">
        <f t="shared" si="176"/>
        <v>-2.0439175021666314</v>
      </c>
      <c r="AG50" s="1">
        <f t="shared" si="177"/>
        <v>19.32026380987984</v>
      </c>
      <c r="AH50" s="1">
        <f t="shared" si="178"/>
        <v>-2.0439175021666314</v>
      </c>
      <c r="AI50" s="1">
        <f t="shared" si="179"/>
        <v>1.0540925533894598</v>
      </c>
      <c r="AJ50" s="1">
        <f t="shared" si="180"/>
        <v>0</v>
      </c>
      <c r="AK50" s="1">
        <f t="shared" si="181"/>
        <v>0</v>
      </c>
      <c r="AL50" s="1">
        <f t="shared" si="182"/>
        <v>1</v>
      </c>
      <c r="AM50" s="1">
        <f t="shared" si="183"/>
        <v>1</v>
      </c>
      <c r="AN50" s="1">
        <f t="shared" si="184"/>
        <v>0</v>
      </c>
      <c r="AO50" s="3">
        <f t="shared" si="185"/>
        <v>0</v>
      </c>
      <c r="AP50" s="1">
        <f>IF(BB50=1,IF(ABS(AQ51-AQ50)&gt;AP$3,IF(AQ50&gt;AU49,IF(AQ50&gt;AQ51,AU49+AP$4,AQ50),IF(AQ50&lt;AQ51,AU49-AP$4,AQ50)),AQ50),AQ50)</f>
        <v>0.9539198046921686</v>
      </c>
      <c r="AQ50" s="16">
        <v>0.9539198046921686</v>
      </c>
      <c r="AR50" s="1">
        <f t="shared" si="186"/>
        <v>0</v>
      </c>
      <c r="AS50" s="16">
        <v>-1.7562304549318475</v>
      </c>
      <c r="AT50" s="7">
        <v>13</v>
      </c>
      <c r="AU50" s="1">
        <f t="shared" si="187"/>
        <v>0.18925409101610546</v>
      </c>
      <c r="AV50" s="1">
        <f t="shared" si="188"/>
        <v>0</v>
      </c>
      <c r="AW50" s="1">
        <f t="shared" si="158"/>
        <v>-0.18925409101610546</v>
      </c>
      <c r="AX50" s="1">
        <f t="shared" si="189"/>
        <v>0.955832142095079</v>
      </c>
      <c r="AY50" s="1">
        <f t="shared" si="190"/>
        <v>13.894903672092656</v>
      </c>
      <c r="AZ50" s="1">
        <f t="shared" si="191"/>
        <v>0.955832142095079</v>
      </c>
      <c r="BA50" s="1">
        <f t="shared" si="192"/>
        <v>1.0540925533894598</v>
      </c>
      <c r="BB50" s="1">
        <f t="shared" si="193"/>
        <v>0</v>
      </c>
      <c r="BC50" s="1">
        <f t="shared" si="194"/>
        <v>0</v>
      </c>
      <c r="BD50" s="1">
        <f t="shared" si="195"/>
        <v>0</v>
      </c>
      <c r="BE50" s="1">
        <f t="shared" si="196"/>
        <v>0</v>
      </c>
      <c r="BF50" s="1">
        <f t="shared" si="197"/>
        <v>0</v>
      </c>
      <c r="BG50" s="3">
        <f t="shared" si="198"/>
        <v>0</v>
      </c>
      <c r="BH50" s="1">
        <f t="shared" si="199"/>
        <v>0</v>
      </c>
      <c r="BI50" s="1">
        <f>IF(BU50=1,IF(ABS(BJ51-BJ50)&gt;BI$3,IF(BJ50&gt;BN49,IF(BJ50&gt;BJ51,BN49+BI$4,BJ50),IF(BJ50&lt;BJ51,BN49-BI$4,BJ50)),BJ50),BJ50)</f>
        <v>-1.3333333333333286</v>
      </c>
      <c r="BJ50" s="1">
        <v>-1.3333333333333286</v>
      </c>
      <c r="BK50" s="1">
        <f t="shared" si="200"/>
        <v>0</v>
      </c>
      <c r="BL50" s="16">
        <v>-1.7562304549318475</v>
      </c>
      <c r="BM50" s="12">
        <v>9</v>
      </c>
      <c r="BN50" s="1">
        <f t="shared" si="201"/>
        <v>-0.2885973333333313</v>
      </c>
      <c r="BO50" s="1">
        <f t="shared" si="202"/>
        <v>0</v>
      </c>
      <c r="BP50" s="1">
        <f t="shared" si="159"/>
        <v>0.2885973333333313</v>
      </c>
      <c r="BQ50" s="1">
        <f t="shared" si="203"/>
        <v>-1.3059199999999966</v>
      </c>
      <c r="BR50" s="18">
        <f t="shared" si="204"/>
        <v>8.9567104</v>
      </c>
      <c r="BS50" s="1">
        <f t="shared" si="205"/>
        <v>-1.3059199999999966</v>
      </c>
      <c r="BT50" s="1">
        <f t="shared" si="206"/>
        <v>1.0540925533894598</v>
      </c>
      <c r="BU50" s="1">
        <f t="shared" si="207"/>
        <v>0</v>
      </c>
      <c r="BV50" s="1">
        <f t="shared" si="208"/>
        <v>0</v>
      </c>
      <c r="BW50" s="1">
        <f t="shared" si="209"/>
        <v>0</v>
      </c>
      <c r="BX50" s="1">
        <f t="shared" si="210"/>
        <v>0</v>
      </c>
      <c r="BY50" s="1">
        <f t="shared" si="211"/>
        <v>0</v>
      </c>
      <c r="BZ50" s="3">
        <f t="shared" si="212"/>
        <v>0</v>
      </c>
      <c r="CA50" s="1"/>
      <c r="CB50">
        <f t="shared" si="213"/>
        <v>0</v>
      </c>
      <c r="CC50">
        <f t="shared" si="214"/>
        <v>0</v>
      </c>
      <c r="CD50">
        <f t="shared" si="215"/>
        <v>0</v>
      </c>
      <c r="CE50">
        <f t="shared" si="215"/>
        <v>1</v>
      </c>
      <c r="CF50">
        <f t="shared" si="215"/>
        <v>1</v>
      </c>
      <c r="CG50">
        <f t="shared" si="216"/>
        <v>0</v>
      </c>
      <c r="CH50">
        <f t="shared" si="216"/>
        <v>0</v>
      </c>
    </row>
    <row r="51" spans="1:86" ht="13.5" thickBot="1">
      <c r="A51" s="21" t="s">
        <v>465</v>
      </c>
      <c r="B51" s="22">
        <v>20090303</v>
      </c>
      <c r="C51" s="21">
        <v>66132</v>
      </c>
      <c r="D51" s="1">
        <f>IF(Q51=1,IF(ABS(#REF!-E51)&gt;D$3,IF(E51&gt;J50,IF(E51&gt;#REF!,J50+D$4,E51),IF(E51&lt;#REF!,J50-D$4,E51)),E51),E51)</f>
        <v>-1.7066666666666663</v>
      </c>
      <c r="E51" s="1">
        <v>-1.7066666666666663</v>
      </c>
      <c r="F51" s="21">
        <v>-0.5999999999999996</v>
      </c>
      <c r="G51" s="1">
        <f t="shared" si="160"/>
        <v>0</v>
      </c>
      <c r="H51" s="19">
        <f>F51</f>
        <v>-0.5999999999999996</v>
      </c>
      <c r="I51" s="7">
        <f>I$3-1.7</f>
        <v>4</v>
      </c>
      <c r="J51" s="1">
        <f t="shared" si="161"/>
        <v>-0.47883459047619026</v>
      </c>
      <c r="K51" s="1">
        <f t="shared" si="162"/>
        <v>0</v>
      </c>
      <c r="L51" s="1">
        <f t="shared" si="156"/>
        <v>0.47883459047619026</v>
      </c>
      <c r="M51" s="1">
        <f t="shared" si="163"/>
        <v>-1.534790095238095</v>
      </c>
      <c r="N51" s="1">
        <f t="shared" si="164"/>
        <v>4.981748114285715</v>
      </c>
      <c r="O51" s="1">
        <f t="shared" si="165"/>
        <v>-1.534790095238095</v>
      </c>
      <c r="P51" s="1">
        <f t="shared" si="166"/>
        <v>1.0540925533894598</v>
      </c>
      <c r="Q51" s="1">
        <f t="shared" si="167"/>
        <v>0</v>
      </c>
      <c r="R51" s="1">
        <f t="shared" si="168"/>
        <v>0</v>
      </c>
      <c r="S51" s="1">
        <f t="shared" si="169"/>
        <v>0</v>
      </c>
      <c r="T51" s="1">
        <f t="shared" si="170"/>
        <v>1</v>
      </c>
      <c r="U51" s="1">
        <f t="shared" si="171"/>
        <v>0</v>
      </c>
      <c r="V51" s="3">
        <f t="shared" si="172"/>
        <v>0</v>
      </c>
      <c r="W51" s="1" t="e">
        <f>IF(AJ51=1,IF(ABS(#REF!-X51)&gt;W$3,IF(X51&gt;AC50,IF(X51&gt;#REF!,AC50+W$4,X51),IF(X51&lt;#REF!,AC50-W$4,X51)),X51),X51)</f>
        <v>#REF!</v>
      </c>
      <c r="X51" s="1">
        <v>-4.2105263157894735</v>
      </c>
      <c r="Y51" s="1">
        <v>-0.8596491228070172</v>
      </c>
      <c r="Z51" s="1">
        <f t="shared" si="173"/>
        <v>0</v>
      </c>
      <c r="AA51" s="19">
        <f>Y51</f>
        <v>-0.8596491228070172</v>
      </c>
      <c r="AB51" s="7">
        <f>AB$3-19.1</f>
        <v>7.899999999999999</v>
      </c>
      <c r="AC51" s="1" t="e">
        <f t="shared" si="174"/>
        <v>#REF!</v>
      </c>
      <c r="AD51" s="1" t="e">
        <f t="shared" si="175"/>
        <v>#REF!</v>
      </c>
      <c r="AE51" s="1" t="e">
        <f t="shared" si="157"/>
        <v>#REF!</v>
      </c>
      <c r="AF51" s="1" t="e">
        <f t="shared" si="176"/>
        <v>#REF!</v>
      </c>
      <c r="AG51" s="1" t="e">
        <f t="shared" si="177"/>
        <v>#REF!</v>
      </c>
      <c r="AH51" s="1">
        <f t="shared" si="178"/>
        <v>-2.8632041771719012</v>
      </c>
      <c r="AI51" s="1">
        <f t="shared" si="179"/>
        <v>1.0540925533894598</v>
      </c>
      <c r="AJ51" s="1">
        <f t="shared" si="180"/>
        <v>1</v>
      </c>
      <c r="AK51" s="1">
        <f t="shared" si="181"/>
        <v>1</v>
      </c>
      <c r="AL51" s="1">
        <f t="shared" si="182"/>
        <v>1</v>
      </c>
      <c r="AM51" s="1">
        <f t="shared" si="183"/>
        <v>1</v>
      </c>
      <c r="AN51" s="1">
        <f t="shared" si="184"/>
        <v>0</v>
      </c>
      <c r="AO51" s="3">
        <f t="shared" si="185"/>
        <v>0</v>
      </c>
      <c r="AP51" s="1">
        <f>IF(BB51=1,IF(ABS(#REF!-AQ51)&gt;AP$3,IF(AQ51&gt;AU50,IF(AQ51&gt;#REF!,AU50+AP$4,AQ51),IF(AQ51&lt;#REF!,AU50-AP$4,AQ51)),AQ51),AQ51)</f>
        <v>-0.9886237711172283</v>
      </c>
      <c r="AQ51" s="16">
        <v>-0.9886237711172283</v>
      </c>
      <c r="AR51" s="1">
        <f t="shared" si="186"/>
        <v>0</v>
      </c>
      <c r="AS51" s="16">
        <v>-1.348376476237521</v>
      </c>
      <c r="AT51" s="7">
        <v>13</v>
      </c>
      <c r="AU51" s="1">
        <f t="shared" si="187"/>
        <v>-0.046321481410561305</v>
      </c>
      <c r="AV51" s="1">
        <f t="shared" si="188"/>
        <v>0</v>
      </c>
      <c r="AW51" s="1">
        <f t="shared" si="158"/>
        <v>0.046321481410561305</v>
      </c>
      <c r="AX51" s="1">
        <f t="shared" si="189"/>
        <v>-1.1778778621333337</v>
      </c>
      <c r="AY51" s="1">
        <f t="shared" si="190"/>
        <v>12.789282728994674</v>
      </c>
      <c r="AZ51" s="1">
        <f t="shared" si="191"/>
        <v>-1.1778778621333337</v>
      </c>
      <c r="BA51" s="1">
        <f t="shared" si="192"/>
        <v>1.0540925533894598</v>
      </c>
      <c r="BB51" s="1">
        <f t="shared" si="193"/>
        <v>0</v>
      </c>
      <c r="BC51" s="1">
        <f t="shared" si="194"/>
        <v>0</v>
      </c>
      <c r="BD51" s="1">
        <f t="shared" si="195"/>
        <v>0</v>
      </c>
      <c r="BE51" s="1">
        <f t="shared" si="196"/>
        <v>0</v>
      </c>
      <c r="BF51" s="1">
        <f t="shared" si="197"/>
        <v>0</v>
      </c>
      <c r="BG51" s="3">
        <f t="shared" si="198"/>
        <v>0</v>
      </c>
      <c r="BH51" s="1">
        <f t="shared" si="199"/>
        <v>0</v>
      </c>
      <c r="BI51" s="1">
        <f>IF(BU51=1,IF(ABS(#REF!-BJ51)&gt;BI$3,IF(BJ51&gt;BN50,IF(BJ51&gt;#REF!,BN50+BI$4,BJ51),IF(BJ51&lt;#REF!,BN50-BI$4,BJ51)),BJ51),BJ51)</f>
        <v>0</v>
      </c>
      <c r="BJ51" s="1">
        <v>0</v>
      </c>
      <c r="BK51" s="1">
        <f t="shared" si="200"/>
        <v>0</v>
      </c>
      <c r="BL51" s="16">
        <v>-1.348376476237521</v>
      </c>
      <c r="BM51" s="12">
        <v>9</v>
      </c>
      <c r="BN51" s="1">
        <f t="shared" si="201"/>
        <v>-0.23087786666666507</v>
      </c>
      <c r="BO51" s="1">
        <f t="shared" si="202"/>
        <v>0</v>
      </c>
      <c r="BP51" s="1">
        <f t="shared" si="159"/>
        <v>0.23087786666666507</v>
      </c>
      <c r="BQ51" s="1">
        <f t="shared" si="203"/>
        <v>0.2885973333333313</v>
      </c>
      <c r="BR51" s="18">
        <f t="shared" si="204"/>
        <v>8.96536832</v>
      </c>
      <c r="BS51" s="1">
        <f t="shared" si="205"/>
        <v>0.2885973333333313</v>
      </c>
      <c r="BT51" s="1">
        <f t="shared" si="206"/>
        <v>1.0540925533894598</v>
      </c>
      <c r="BU51" s="1">
        <f t="shared" si="207"/>
        <v>0</v>
      </c>
      <c r="BV51" s="1">
        <f t="shared" si="208"/>
        <v>0</v>
      </c>
      <c r="BW51" s="1">
        <f t="shared" si="209"/>
        <v>0</v>
      </c>
      <c r="BX51" s="1">
        <f t="shared" si="210"/>
        <v>0</v>
      </c>
      <c r="BY51" s="1">
        <f t="shared" si="211"/>
        <v>1</v>
      </c>
      <c r="BZ51" s="3">
        <f t="shared" si="212"/>
        <v>1</v>
      </c>
      <c r="CA51" s="1"/>
      <c r="CB51">
        <f t="shared" si="213"/>
        <v>0</v>
      </c>
      <c r="CC51">
        <f t="shared" si="214"/>
        <v>0</v>
      </c>
      <c r="CD51">
        <f t="shared" si="215"/>
        <v>1</v>
      </c>
      <c r="CE51">
        <f t="shared" si="215"/>
        <v>1</v>
      </c>
      <c r="CF51">
        <f t="shared" si="215"/>
        <v>1</v>
      </c>
      <c r="CG51">
        <f t="shared" si="216"/>
        <v>0</v>
      </c>
      <c r="CH51">
        <f t="shared" si="216"/>
        <v>0</v>
      </c>
    </row>
    <row r="52" spans="1:86" ht="12.75">
      <c r="A52" s="1"/>
      <c r="B52" s="1"/>
      <c r="C52" s="1"/>
      <c r="D52" s="1"/>
      <c r="E52" s="1"/>
      <c r="F52" s="1"/>
      <c r="G52" s="1">
        <f>SUM(G46:G51)</f>
        <v>0</v>
      </c>
      <c r="H52" s="1">
        <f>AVERAGE(H46:H51)</f>
        <v>-0.04444444444444423</v>
      </c>
      <c r="I52" s="1">
        <f>AVERAGE(I46:I51)</f>
        <v>5.133333333333334</v>
      </c>
      <c r="J52" s="1"/>
      <c r="K52" s="1">
        <f>SUM(K46:K51)</f>
        <v>0</v>
      </c>
      <c r="L52" s="1"/>
      <c r="M52" s="1">
        <f>AVERAGE(M46:M51)</f>
        <v>-0.7561716825396826</v>
      </c>
      <c r="N52" s="1">
        <f>AVERAGE(N46:N51)</f>
        <v>5.980739352380952</v>
      </c>
      <c r="O52" s="1">
        <f>VAR(O49:O51)</f>
        <v>0.4911572610736079</v>
      </c>
      <c r="P52" s="1">
        <v>10</v>
      </c>
      <c r="Q52" s="1">
        <f aca="true" t="shared" si="217" ref="Q52:V52">SUM(Q46:Q51)</f>
        <v>0</v>
      </c>
      <c r="R52" s="1">
        <f t="shared" si="217"/>
        <v>0</v>
      </c>
      <c r="S52" s="1">
        <f t="shared" si="217"/>
        <v>1</v>
      </c>
      <c r="T52" s="1">
        <f t="shared" si="217"/>
        <v>3</v>
      </c>
      <c r="U52" s="1">
        <f t="shared" si="217"/>
        <v>1</v>
      </c>
      <c r="V52" s="1">
        <f t="shared" si="217"/>
        <v>1</v>
      </c>
      <c r="W52" s="1"/>
      <c r="X52" s="1"/>
      <c r="Y52" s="1"/>
      <c r="Z52" s="1">
        <f>SUM(Z46:Z51)</f>
        <v>0</v>
      </c>
      <c r="AA52" s="1">
        <f>AVERAGE(AA46:AA51)</f>
        <v>-0.7518312916247004</v>
      </c>
      <c r="AB52" s="1">
        <f>AVERAGE(AB46:AB51)</f>
        <v>20.633333333333336</v>
      </c>
      <c r="AC52" s="1"/>
      <c r="AD52" s="1">
        <f>SUM(AD46:AD50)</f>
        <v>0</v>
      </c>
      <c r="AE52" s="1"/>
      <c r="AF52" s="1">
        <f>AVERAGE(AF46:AF50)</f>
        <v>-0.5214209370154357</v>
      </c>
      <c r="AG52" s="1">
        <f>AVERAGE(AG46:AG50)</f>
        <v>21.395153438077433</v>
      </c>
      <c r="AH52" s="1">
        <f>VAR(AH49:AH51)</f>
        <v>1.1301938133683223</v>
      </c>
      <c r="AI52" s="1">
        <v>10</v>
      </c>
      <c r="AJ52" s="1">
        <f aca="true" t="shared" si="218" ref="AJ52:AO52">SUM(AJ46:AJ51)</f>
        <v>1</v>
      </c>
      <c r="AK52" s="1">
        <f t="shared" si="218"/>
        <v>1</v>
      </c>
      <c r="AL52" s="1">
        <f t="shared" si="218"/>
        <v>2</v>
      </c>
      <c r="AM52" s="1">
        <f t="shared" si="218"/>
        <v>2</v>
      </c>
      <c r="AN52" s="1">
        <f t="shared" si="218"/>
        <v>0</v>
      </c>
      <c r="AO52" s="1">
        <f t="shared" si="218"/>
        <v>2</v>
      </c>
      <c r="AP52" s="1"/>
      <c r="AQ52" s="1"/>
      <c r="AR52" s="1">
        <f>SUM(AR46:AR51)</f>
        <v>0</v>
      </c>
      <c r="AS52" s="1">
        <f>AVERAGE(AS46:AS51)</f>
        <v>-1.3222153349885442</v>
      </c>
      <c r="AT52" s="1">
        <f>AVERAGE(AT46:AT51)</f>
        <v>13</v>
      </c>
      <c r="AU52" s="1"/>
      <c r="AV52" s="1">
        <f>SUM(AV46:AV51)</f>
        <v>0</v>
      </c>
      <c r="AW52" s="1"/>
      <c r="AX52" s="1">
        <f>AVERAGE(AX46:AX51)</f>
        <v>0.13512696462857463</v>
      </c>
      <c r="AY52" s="1">
        <f>AVERAGE(AY46:AY51)</f>
        <v>12.576150801982065</v>
      </c>
      <c r="AZ52" s="1">
        <f>VAR(AZ49:AZ51)</f>
        <v>1.4789978521224492</v>
      </c>
      <c r="BA52" s="1">
        <v>10</v>
      </c>
      <c r="BB52" s="1">
        <f aca="true" t="shared" si="219" ref="BB52:BG52">SUM(BB46:BB51)</f>
        <v>0</v>
      </c>
      <c r="BC52" s="1">
        <f t="shared" si="219"/>
        <v>0</v>
      </c>
      <c r="BD52" s="1">
        <f t="shared" si="219"/>
        <v>0</v>
      </c>
      <c r="BE52" s="1">
        <f t="shared" si="219"/>
        <v>0</v>
      </c>
      <c r="BF52" s="1">
        <f t="shared" si="219"/>
        <v>3</v>
      </c>
      <c r="BG52" s="1">
        <f t="shared" si="219"/>
        <v>3</v>
      </c>
      <c r="BH52" s="1">
        <f>SUM(BH39:BH51)</f>
        <v>0</v>
      </c>
      <c r="BI52" s="1"/>
      <c r="BJ52" s="1"/>
      <c r="BK52" s="1">
        <f>SUM(BK46:BK51)</f>
        <v>0</v>
      </c>
      <c r="BL52" s="1">
        <f>AVERAGE(BL46:BL51)</f>
        <v>-1.3222153349885442</v>
      </c>
      <c r="BM52" s="1">
        <f>AVERAGE(BM46:BM51)</f>
        <v>9</v>
      </c>
      <c r="BN52" s="1"/>
      <c r="BO52" s="1">
        <f>SUM(BO46:BO51)</f>
        <v>0</v>
      </c>
      <c r="BP52" s="1"/>
      <c r="BQ52" s="1">
        <f>AVERAGE(BQ46:BQ51)</f>
        <v>-0.3312871111111109</v>
      </c>
      <c r="BR52" s="1">
        <f>AVERAGE(BR46:BR51)</f>
        <v>9.003921120000001</v>
      </c>
      <c r="BS52" s="1">
        <f>VAR(BS49:BS51)</f>
        <v>0.6499143193031071</v>
      </c>
      <c r="BT52" s="1">
        <v>10</v>
      </c>
      <c r="BU52" s="1">
        <f aca="true" t="shared" si="220" ref="BU52:BZ52">SUM(BU46:BU51)</f>
        <v>0</v>
      </c>
      <c r="BV52" s="1">
        <f t="shared" si="220"/>
        <v>0</v>
      </c>
      <c r="BW52" s="1">
        <f t="shared" si="220"/>
        <v>0</v>
      </c>
      <c r="BX52" s="1">
        <f t="shared" si="220"/>
        <v>0</v>
      </c>
      <c r="BY52" s="1">
        <f t="shared" si="220"/>
        <v>2</v>
      </c>
      <c r="BZ52" s="1">
        <f t="shared" si="220"/>
        <v>2</v>
      </c>
      <c r="CA52" s="1"/>
      <c r="CB52" s="1">
        <f aca="true" t="shared" si="221" ref="CB52:CH52">SUM(CB46:CB51)</f>
        <v>0</v>
      </c>
      <c r="CC52" s="1">
        <f t="shared" si="221"/>
        <v>0</v>
      </c>
      <c r="CD52" s="1">
        <f t="shared" si="221"/>
        <v>1</v>
      </c>
      <c r="CE52" s="1">
        <f t="shared" si="221"/>
        <v>2</v>
      </c>
      <c r="CF52" s="1">
        <f t="shared" si="221"/>
        <v>3</v>
      </c>
      <c r="CG52" s="1">
        <f t="shared" si="221"/>
        <v>0</v>
      </c>
      <c r="CH52" s="1">
        <f t="shared" si="221"/>
        <v>0</v>
      </c>
    </row>
    <row r="53" spans="1:79" ht="12.75">
      <c r="A53" s="1"/>
      <c r="B53" s="1"/>
      <c r="C53" s="1"/>
      <c r="D53" s="1"/>
      <c r="E53" s="1"/>
      <c r="F53" s="1"/>
      <c r="G53" s="1"/>
      <c r="H53" s="1">
        <f>I$3+H52*I$4</f>
        <v>5.633333333333334</v>
      </c>
      <c r="I53" s="1"/>
      <c r="J53" s="1"/>
      <c r="K53" s="1"/>
      <c r="L53" s="1"/>
      <c r="M53" s="1">
        <f>N$3+M52*N$4</f>
        <v>4.565742476190477</v>
      </c>
      <c r="N53" s="1"/>
      <c r="O53" s="1">
        <f>VAR(O49:O51)</f>
        <v>0.4911572610736079</v>
      </c>
      <c r="P53" s="1">
        <v>20</v>
      </c>
      <c r="Q53" s="1"/>
      <c r="R53" s="1"/>
      <c r="S53" s="1">
        <f>S52-R52</f>
        <v>1</v>
      </c>
      <c r="T53" s="1"/>
      <c r="U53" s="1"/>
      <c r="V53" s="3"/>
      <c r="W53" s="1"/>
      <c r="X53" s="1"/>
      <c r="Y53" s="1"/>
      <c r="Z53" s="1"/>
      <c r="AA53" s="1">
        <f>AB$3+AA52*AB$4</f>
        <v>22.71456163773921</v>
      </c>
      <c r="AB53" s="1"/>
      <c r="AC53" s="1"/>
      <c r="AD53" s="1"/>
      <c r="AE53" s="1"/>
      <c r="AF53" s="1">
        <f>AG$3+AF52*AG$4</f>
        <v>24.027900659012015</v>
      </c>
      <c r="AG53" s="1"/>
      <c r="AH53" s="1">
        <f>VAR(AH49:AH51)</f>
        <v>1.1301938133683223</v>
      </c>
      <c r="AI53" s="1">
        <v>20</v>
      </c>
      <c r="AJ53" s="1"/>
      <c r="AK53" s="1"/>
      <c r="AL53" s="1">
        <f>AL52-AK52</f>
        <v>1</v>
      </c>
      <c r="AM53" s="1"/>
      <c r="AN53" s="1"/>
      <c r="AO53" s="3"/>
      <c r="AP53" s="1"/>
      <c r="AQ53" s="1"/>
      <c r="AR53" s="1"/>
      <c r="AS53" s="1">
        <f>AT$3+AS52*AT$4</f>
        <v>2.206164028940009</v>
      </c>
      <c r="AT53" s="1"/>
      <c r="AU53" s="1"/>
      <c r="AV53" s="1"/>
      <c r="AW53" s="1"/>
      <c r="AX53" s="1">
        <f>AY$3+AX52*AY$4</f>
        <v>2.6832978978346538</v>
      </c>
      <c r="AY53" s="1"/>
      <c r="AZ53" s="1">
        <f>VAR(AZ49:AZ51)</f>
        <v>1.4789978521224492</v>
      </c>
      <c r="BA53" s="1">
        <v>20</v>
      </c>
      <c r="BB53" s="1"/>
      <c r="BC53" s="1"/>
      <c r="BD53" s="1">
        <f>BD52-BC52</f>
        <v>0</v>
      </c>
      <c r="BE53" s="1"/>
      <c r="BF53" s="1"/>
      <c r="BG53" s="3"/>
      <c r="BH53" s="1"/>
      <c r="BI53" s="1"/>
      <c r="BJ53" s="1"/>
      <c r="BK53" s="1"/>
      <c r="BL53" s="1">
        <f>BM$3+BL52*BM$4</f>
        <v>8.801667699751718</v>
      </c>
      <c r="BM53" s="1"/>
      <c r="BN53" s="1"/>
      <c r="BO53" s="1"/>
      <c r="BP53" s="1"/>
      <c r="BQ53" s="1">
        <f>BR$3+BQ52*BR$4</f>
        <v>8.950306933333334</v>
      </c>
      <c r="BR53" s="1"/>
      <c r="BS53" s="1">
        <f>VAR(BS49:BS51)</f>
        <v>0.6499143193031071</v>
      </c>
      <c r="BT53" s="1">
        <v>20</v>
      </c>
      <c r="BU53" s="1"/>
      <c r="BV53" s="1"/>
      <c r="BW53" s="1">
        <f>BW52-BV52</f>
        <v>0</v>
      </c>
      <c r="BX53" s="1"/>
      <c r="BY53" s="1"/>
      <c r="BZ53" s="3"/>
      <c r="CA53" s="1"/>
    </row>
    <row r="54" spans="1:79" ht="12.75">
      <c r="A54" s="1"/>
      <c r="B54" s="1"/>
      <c r="C54" s="1"/>
      <c r="D54" s="1"/>
      <c r="E54" s="1"/>
      <c r="F54" s="1"/>
      <c r="G54" s="1"/>
      <c r="H54" s="1">
        <f>STDEV(H46:H51)</f>
        <v>0.9706236939479751</v>
      </c>
      <c r="I54" s="1"/>
      <c r="J54" s="1"/>
      <c r="K54" s="1"/>
      <c r="L54" s="1"/>
      <c r="M54" s="1">
        <f>STDEV(M46:M51)</f>
        <v>1.2231021749673032</v>
      </c>
      <c r="N54" s="1"/>
      <c r="O54" s="1">
        <f>VAR(O49:O51)</f>
        <v>0.4911572610736079</v>
      </c>
      <c r="P54" s="1">
        <v>30</v>
      </c>
      <c r="Q54" s="1"/>
      <c r="R54" s="1"/>
      <c r="S54" s="1"/>
      <c r="T54" s="1"/>
      <c r="U54" s="1"/>
      <c r="V54" s="3"/>
      <c r="W54" s="1"/>
      <c r="X54" s="1"/>
      <c r="Y54" s="1"/>
      <c r="Z54" s="1"/>
      <c r="AA54" s="1">
        <f>STDEV(AA46:AA51)</f>
        <v>0.7246781799127947</v>
      </c>
      <c r="AB54" s="1"/>
      <c r="AC54" s="1"/>
      <c r="AD54" s="1"/>
      <c r="AE54" s="1"/>
      <c r="AF54" s="1">
        <f>STDEV(AF46:AF50)</f>
        <v>1.030625812150276</v>
      </c>
      <c r="AG54" s="1"/>
      <c r="AH54" s="1">
        <f>VAR(AH49:AH51)</f>
        <v>1.1301938133683223</v>
      </c>
      <c r="AI54" s="1">
        <v>30</v>
      </c>
      <c r="AJ54" s="1"/>
      <c r="AK54" s="1"/>
      <c r="AL54" s="1"/>
      <c r="AM54" s="1"/>
      <c r="AN54" s="1"/>
      <c r="AO54" s="3"/>
      <c r="AP54" s="1"/>
      <c r="AQ54" s="1"/>
      <c r="AR54" s="1"/>
      <c r="AS54" s="1">
        <f>STDEV(AS46:AS51)</f>
        <v>0.5049117903274053</v>
      </c>
      <c r="AT54" s="1"/>
      <c r="AU54" s="1"/>
      <c r="AV54" s="1"/>
      <c r="AW54" s="1"/>
      <c r="AX54" s="1">
        <f>STDEV(AX46:AX51)</f>
        <v>0.8171327309497667</v>
      </c>
      <c r="AY54" s="1"/>
      <c r="AZ54" s="1">
        <f>VAR(AZ49:AZ51)</f>
        <v>1.4789978521224492</v>
      </c>
      <c r="BA54" s="1">
        <v>30</v>
      </c>
      <c r="BB54" s="1"/>
      <c r="BC54" s="1"/>
      <c r="BD54" s="1"/>
      <c r="BE54" s="1"/>
      <c r="BF54" s="1"/>
      <c r="BG54" s="3"/>
      <c r="BH54" s="1"/>
      <c r="BI54" s="1"/>
      <c r="BJ54" s="1"/>
      <c r="BK54" s="1"/>
      <c r="BL54" s="1">
        <f>STDEV(BL46:BL51)</f>
        <v>0.5049117903274053</v>
      </c>
      <c r="BM54" s="1"/>
      <c r="BN54" s="1"/>
      <c r="BO54" s="1"/>
      <c r="BP54" s="1"/>
      <c r="BQ54" s="1">
        <f>STDEV(BQ46:BQ51)</f>
        <v>0.7541971588015263</v>
      </c>
      <c r="BR54" s="1"/>
      <c r="BS54" s="1">
        <f>VAR(BS49:BS51)</f>
        <v>0.6499143193031071</v>
      </c>
      <c r="BT54" s="1">
        <v>30</v>
      </c>
      <c r="BU54" s="1"/>
      <c r="BV54" s="1"/>
      <c r="BW54" s="1"/>
      <c r="BX54" s="1"/>
      <c r="BY54" s="1"/>
      <c r="BZ54" s="3"/>
      <c r="CA54" s="1"/>
    </row>
    <row r="55" spans="1:79" ht="12.75">
      <c r="A55" s="1"/>
      <c r="B55" s="1"/>
      <c r="C55" s="1"/>
      <c r="D55" s="1"/>
      <c r="E55" s="1"/>
      <c r="F55" s="1"/>
      <c r="G55" s="1"/>
      <c r="H55" s="1">
        <f>SQRT(H54^2+H52^2)</f>
        <v>0.9716407072036389</v>
      </c>
      <c r="I55" s="1"/>
      <c r="J55" s="1"/>
      <c r="K55" s="1"/>
      <c r="L55" s="1"/>
      <c r="M55" s="1">
        <f>SQRT(M54^2+M52^2)</f>
        <v>1.4379758495484694</v>
      </c>
      <c r="N55" s="1"/>
      <c r="O55" s="1"/>
      <c r="P55" s="1"/>
      <c r="Q55" s="1"/>
      <c r="R55" s="1"/>
      <c r="S55" s="1"/>
      <c r="T55" s="1"/>
      <c r="U55" s="1"/>
      <c r="V55" s="3"/>
      <c r="W55" s="1"/>
      <c r="X55" s="1"/>
      <c r="Y55" s="1"/>
      <c r="Z55" s="1"/>
      <c r="AA55" s="1">
        <f>SQRT(AA54^2+AA52^2)</f>
        <v>1.0442263909266927</v>
      </c>
      <c r="AB55" s="1"/>
      <c r="AC55" s="1"/>
      <c r="AD55" s="1"/>
      <c r="AE55" s="1"/>
      <c r="AF55" s="1">
        <f>SQRT(AF54^2+AF52^2)</f>
        <v>1.1550192025366812</v>
      </c>
      <c r="AG55" s="1"/>
      <c r="AH55" s="1"/>
      <c r="AI55" s="1"/>
      <c r="AJ55" s="1"/>
      <c r="AK55" s="1"/>
      <c r="AL55" s="1"/>
      <c r="AM55" s="1"/>
      <c r="AN55" s="1"/>
      <c r="AO55" s="3"/>
      <c r="AP55" s="1"/>
      <c r="AQ55" s="1"/>
      <c r="AR55" s="1"/>
      <c r="AS55" s="1">
        <f>SQRT(AS54^2+AS52^2)</f>
        <v>1.4153407038909374</v>
      </c>
      <c r="AT55" s="1"/>
      <c r="AU55" s="1"/>
      <c r="AV55" s="1"/>
      <c r="AW55" s="1"/>
      <c r="AX55" s="1">
        <f>SQRT(AX54^2+AX52^2)</f>
        <v>0.8282301591702368</v>
      </c>
      <c r="AY55" s="1"/>
      <c r="AZ55" s="1"/>
      <c r="BA55" s="1"/>
      <c r="BB55" s="1"/>
      <c r="BC55" s="1"/>
      <c r="BD55" s="1"/>
      <c r="BE55" s="1"/>
      <c r="BF55" s="1"/>
      <c r="BG55" s="3"/>
      <c r="BH55" s="1"/>
      <c r="BI55" s="1"/>
      <c r="BJ55" s="1"/>
      <c r="BK55" s="1"/>
      <c r="BL55" s="1">
        <f>SQRT(BL54^2+BL52^2)</f>
        <v>1.4153407038909374</v>
      </c>
      <c r="BM55" s="1"/>
      <c r="BN55" s="1"/>
      <c r="BO55" s="1"/>
      <c r="BP55" s="1"/>
      <c r="BQ55" s="1">
        <f>SQRT(BQ54^2+BQ52^2)</f>
        <v>0.8237502681836529</v>
      </c>
      <c r="BR55" s="1"/>
      <c r="BS55" s="1"/>
      <c r="BT55" s="1"/>
      <c r="BU55" s="1"/>
      <c r="BV55" s="1"/>
      <c r="BW55" s="1"/>
      <c r="BX55" s="1"/>
      <c r="BY55" s="1"/>
      <c r="BZ55" s="3"/>
      <c r="CA55" s="1"/>
    </row>
    <row r="56" spans="1:7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3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ht="12.75">
      <c r="A57" s="1"/>
      <c r="B57" s="1"/>
      <c r="C57" s="1"/>
      <c r="E57" s="1"/>
      <c r="F57" s="1"/>
      <c r="G57" s="1"/>
      <c r="H57" s="1"/>
      <c r="J57" s="1">
        <f>AVERAGE(E58:E60)</f>
        <v>-0.6238095238095235</v>
      </c>
      <c r="K57" s="1"/>
      <c r="L57" s="1">
        <f aca="true" t="shared" si="222" ref="L57:L64">-1*J57</f>
        <v>0.6238095238095235</v>
      </c>
      <c r="M57" s="1"/>
      <c r="O57" s="1"/>
      <c r="P57" s="1"/>
      <c r="Q57" s="1"/>
      <c r="R57" s="1"/>
      <c r="S57" s="1"/>
      <c r="T57" s="1"/>
      <c r="U57" s="1"/>
      <c r="V57" s="3"/>
      <c r="X57" s="1"/>
      <c r="Y57" s="1"/>
      <c r="Z57" s="1"/>
      <c r="AA57" s="1"/>
      <c r="AC57" s="1">
        <f>AVERAGE(X58:X60)</f>
        <v>0.30035603026257207</v>
      </c>
      <c r="AD57" s="1"/>
      <c r="AE57" s="1">
        <f aca="true" t="shared" si="223" ref="AE57:AE64">-1*AC57</f>
        <v>-0.30035603026257207</v>
      </c>
      <c r="AF57" s="1"/>
      <c r="AH57" s="1"/>
      <c r="AI57" s="1"/>
      <c r="AJ57" s="1"/>
      <c r="AK57" s="1"/>
      <c r="AL57" s="1"/>
      <c r="AM57" s="1"/>
      <c r="AN57" s="1"/>
      <c r="AO57" s="3"/>
      <c r="AQ57" s="1"/>
      <c r="AR57" s="1"/>
      <c r="AS57" s="1"/>
      <c r="AU57" s="1">
        <f>AVERAGE(AQ58:AQ60)</f>
        <v>0.9263532742156676</v>
      </c>
      <c r="AV57" s="1"/>
      <c r="AW57" s="1">
        <f aca="true" t="shared" si="224" ref="AW57:AW64">-1*AU57</f>
        <v>-0.9263532742156676</v>
      </c>
      <c r="AX57" s="1"/>
      <c r="AZ57" s="1"/>
      <c r="BA57" s="1"/>
      <c r="BB57" s="1"/>
      <c r="BC57" s="1"/>
      <c r="BD57" s="1"/>
      <c r="BE57" s="1"/>
      <c r="BF57" s="1"/>
      <c r="BG57" s="3"/>
      <c r="BH57" s="1"/>
      <c r="BJ57" s="1"/>
      <c r="BK57" s="1"/>
      <c r="BL57" s="1"/>
      <c r="BN57" s="1">
        <f>AVERAGE(BJ58:BJ60)</f>
        <v>-0.7222222222222178</v>
      </c>
      <c r="BO57" s="1"/>
      <c r="BP57" s="1">
        <f aca="true" t="shared" si="225" ref="BP57:BP64">-1*BN57</f>
        <v>0.7222222222222178</v>
      </c>
      <c r="BQ57" s="1"/>
      <c r="BS57" s="1"/>
      <c r="BT57" s="1"/>
      <c r="BU57" s="1"/>
      <c r="BV57" s="1"/>
      <c r="BW57" s="1"/>
      <c r="BX57" s="1"/>
      <c r="BY57" s="1"/>
      <c r="BZ57" s="3"/>
      <c r="CA57" s="1"/>
    </row>
    <row r="58" spans="1:86" ht="12.75">
      <c r="A58" t="s">
        <v>466</v>
      </c>
      <c r="B58" s="13">
        <v>20040905</v>
      </c>
      <c r="C58" s="14">
        <v>51799</v>
      </c>
      <c r="D58" s="1">
        <f aca="true" t="shared" si="226" ref="D58:D63">IF(Q58=1,IF(ABS(E59-E58)&gt;D$3,IF(E58&gt;J57,IF(E58&gt;E59,J57+D$4,E58),IF(E58&lt;E59,J57-D$4,E58)),E58),E58)</f>
        <v>-0.28571428571428537</v>
      </c>
      <c r="E58" s="1">
        <v>-0.28571428571428537</v>
      </c>
      <c r="F58">
        <v>-0.28571428571428537</v>
      </c>
      <c r="G58" s="1">
        <f aca="true" t="shared" si="227" ref="G58:G64">IF(ABS(F58)&gt;=1.8,1,0)</f>
        <v>0</v>
      </c>
      <c r="H58" s="15">
        <f>E58</f>
        <v>-0.28571428571428537</v>
      </c>
      <c r="I58" s="7">
        <f>I$3</f>
        <v>5.7</v>
      </c>
      <c r="J58" s="1">
        <f aca="true" t="shared" si="228" ref="J58:J64">J$2*D58+(1-J$2)*J57</f>
        <v>-0.5561904761904759</v>
      </c>
      <c r="K58" s="1">
        <f aca="true" t="shared" si="229" ref="K58:K64">IF(ABS(J58)&gt;=K$2*SQRT(J$2/(2-J$2)),(1),0)</f>
        <v>0</v>
      </c>
      <c r="L58" s="1">
        <f t="shared" si="222"/>
        <v>0.5561904761904759</v>
      </c>
      <c r="M58" s="1">
        <f aca="true" t="shared" si="230" ref="M58:M64">D58+L57</f>
        <v>0.3380952380952381</v>
      </c>
      <c r="N58" s="1">
        <f aca="true" t="shared" si="231" ref="N58:N64">IF(L58=0,N$3,N$3+J58*N$4)</f>
        <v>4.8657142857142865</v>
      </c>
      <c r="O58" s="1">
        <f aca="true" t="shared" si="232" ref="O58:O64">E58-J57</f>
        <v>0.3380952380952381</v>
      </c>
      <c r="P58" s="1">
        <f aca="true" t="shared" si="233" ref="P58:P64">IF(P$3=0,SQRT(1+(J$2/(2-J$2))),P$2)</f>
        <v>1.0540925533894598</v>
      </c>
      <c r="Q58" s="1">
        <f aca="true" t="shared" si="234" ref="Q58:Q64">IF(ABS(O58)&gt;(P58*Q$3),1,0)</f>
        <v>0</v>
      </c>
      <c r="R58" s="1">
        <f aca="true" t="shared" si="235" ref="R58:R64">IF(ABS(O58)&gt;(P58*R$3),1,0)</f>
        <v>0</v>
      </c>
      <c r="S58" s="1">
        <f aca="true" t="shared" si="236" ref="S58:S64">IF(ABS(O58)&gt;(P58*S$3),1,0)</f>
        <v>0</v>
      </c>
      <c r="T58" s="1">
        <f aca="true" t="shared" si="237" ref="T58:T64">IF(ABS(O58)&gt;(P58*T$3),1,0)</f>
        <v>0</v>
      </c>
      <c r="U58" s="1">
        <f aca="true" t="shared" si="238" ref="U58:U64">IF(R57+S57=0,IF(ABS(O58)&lt;=U$2,IF(ABS(J58)&lt;=U$3,1,0),0),0)</f>
        <v>0</v>
      </c>
      <c r="V58" s="3">
        <f aca="true" t="shared" si="239" ref="V58:V64">IF(R57+S57=0,IF(ABS(O58)&lt;=V$2,IF(ABS(J58)&lt;=V$3,1,0),0),0)</f>
        <v>1</v>
      </c>
      <c r="W58" s="1">
        <f aca="true" t="shared" si="240" ref="W58:W63">IF(AJ58=1,IF(ABS(X59-X58)&gt;W$3,IF(X58&gt;AC57,IF(X58&gt;X59,AC57+W$4,X58),IF(X58&lt;X59,AC57-W$4,X58)),X58),X58)</f>
        <v>0.47142857142857103</v>
      </c>
      <c r="X58" s="1">
        <v>0.47142857142857103</v>
      </c>
      <c r="Y58" s="1">
        <v>0.47142857142857103</v>
      </c>
      <c r="Z58" s="1">
        <f aca="true" t="shared" si="241" ref="Z58:Z64">IF(ABS(Y58)&gt;=1.8,1,0)</f>
        <v>0</v>
      </c>
      <c r="AA58" s="15">
        <f>X58</f>
        <v>0.47142857142857103</v>
      </c>
      <c r="AB58" s="7">
        <f>AB$3</f>
        <v>27</v>
      </c>
      <c r="AC58" s="1">
        <f aca="true" t="shared" si="242" ref="AC58:AC64">AC$2*W58+(1-AC$2)*AC57</f>
        <v>0.3345705384957719</v>
      </c>
      <c r="AD58" s="1">
        <f aca="true" t="shared" si="243" ref="AD58:AD64">IF(ABS(AC58)&gt;=AD$2*SQRT(AC$2/(2-AC$2)),(1),0)</f>
        <v>0</v>
      </c>
      <c r="AE58" s="1">
        <f t="shared" si="223"/>
        <v>-0.3345705384957719</v>
      </c>
      <c r="AF58" s="1">
        <f aca="true" t="shared" si="244" ref="AF58:AF64">W58+AE57</f>
        <v>0.17107254116599896</v>
      </c>
      <c r="AG58" s="1">
        <f aca="true" t="shared" si="245" ref="AG58:AG64">IF(AE58=0,AG$3,AG$3+AC58*AG$4)</f>
        <v>28.9070520694259</v>
      </c>
      <c r="AH58" s="1">
        <f aca="true" t="shared" si="246" ref="AH58:AH64">X58-AC57</f>
        <v>0.17107254116599896</v>
      </c>
      <c r="AI58" s="1">
        <f aca="true" t="shared" si="247" ref="AI58:AI64">IF(AI$3=0,SQRT(1+(AC$2/(2-AC$2))),AI$2)</f>
        <v>1.0540925533894598</v>
      </c>
      <c r="AJ58" s="1">
        <f aca="true" t="shared" si="248" ref="AJ58:AJ64">IF(ABS(AH58)&gt;(AI58*AJ$3),1,0)</f>
        <v>0</v>
      </c>
      <c r="AK58" s="1">
        <f aca="true" t="shared" si="249" ref="AK58:AK64">IF(ABS(AH58)&gt;(AI58*AK$3),1,0)</f>
        <v>0</v>
      </c>
      <c r="AL58" s="1">
        <f aca="true" t="shared" si="250" ref="AL58:AL64">IF(ABS(AH58)&gt;(AI58*AL$3),1,0)</f>
        <v>0</v>
      </c>
      <c r="AM58" s="1">
        <f aca="true" t="shared" si="251" ref="AM58:AM64">IF(ABS(AH58)&gt;(AI58*AM$3),1,0)</f>
        <v>0</v>
      </c>
      <c r="AN58" s="1">
        <f aca="true" t="shared" si="252" ref="AN58:AN64">IF(AK57+AL57=0,IF(ABS(AH58)&lt;=AN$2,IF(ABS(AC58)&lt;=AN$3,1,0),0),0)</f>
        <v>1</v>
      </c>
      <c r="AO58" s="3">
        <f aca="true" t="shared" si="253" ref="AO58:AO64">IF(AK57+AL57=0,IF(ABS(AH58)&lt;=AO$2,IF(ABS(AC58)&lt;=AO$3,1,0),0),0)</f>
        <v>1</v>
      </c>
      <c r="AP58" s="1">
        <f aca="true" t="shared" si="254" ref="AP58:AP63">IF(BB58=1,IF(ABS(AQ59-AQ58)&gt;AP$3,IF(AQ58&gt;AU57,IF(AQ58&gt;AQ59,AU57+AP$4,AQ58),IF(AQ58&lt;AQ59,AU57-AP$4,AQ58)),AQ58),AQ58)</f>
        <v>0.05576564395715597</v>
      </c>
      <c r="AQ58" s="16">
        <v>0.05576564395715597</v>
      </c>
      <c r="AR58" s="1">
        <f aca="true" t="shared" si="255" ref="AR58:AR64">IF(ABS(AQ58)&gt;=1.8,1,0)</f>
        <v>0</v>
      </c>
      <c r="AS58" s="16">
        <v>-0.6214933717906651</v>
      </c>
      <c r="AT58" s="7">
        <v>13</v>
      </c>
      <c r="AU58" s="1">
        <f aca="true" t="shared" si="256" ref="AU58:AU64">AU$2*AP58+(1-AU$2)*AU57</f>
        <v>0.7522357481639653</v>
      </c>
      <c r="AV58" s="1">
        <f aca="true" t="shared" si="257" ref="AV58:AV64">IF(ABS(AU58)&gt;=AV$2*SQRT(AU$2/(2-AU$2)),(1),0)</f>
        <v>0</v>
      </c>
      <c r="AW58" s="1">
        <f t="shared" si="224"/>
        <v>-0.7522357481639653</v>
      </c>
      <c r="AX58" s="1">
        <f aca="true" t="shared" si="258" ref="AX58:AX64">AP58+AW57</f>
        <v>-0.8705876302585116</v>
      </c>
      <c r="AY58" s="1">
        <f aca="true" t="shared" si="259" ref="AY58:AY64">IF(AW58=0,EXP(AY$3)-1,EXP(AY$3+AU58*AY$4)-1)</f>
        <v>16.909643549620267</v>
      </c>
      <c r="AZ58" s="1">
        <f aca="true" t="shared" si="260" ref="AZ58:AZ64">AQ58-AU57</f>
        <v>-0.8705876302585116</v>
      </c>
      <c r="BA58" s="1">
        <f aca="true" t="shared" si="261" ref="BA58:BA64">IF(BA$3=0,SQRT(1+(AU$2/(2-AU$2))),BA$2)</f>
        <v>1.0540925533894598</v>
      </c>
      <c r="BB58" s="1">
        <f aca="true" t="shared" si="262" ref="BB58:BB64">IF(ABS(AZ58)&gt;(BA58*BB$3),1,0)</f>
        <v>0</v>
      </c>
      <c r="BC58" s="1">
        <f aca="true" t="shared" si="263" ref="BC58:BC64">IF(ABS(AZ58)&gt;(BA58*BC$3),1,0)</f>
        <v>0</v>
      </c>
      <c r="BD58" s="1">
        <f aca="true" t="shared" si="264" ref="BD58:BD64">IF(ABS(AZ58)&gt;(BA58*BD$3),1,0)</f>
        <v>0</v>
      </c>
      <c r="BE58" s="1">
        <f aca="true" t="shared" si="265" ref="BE58:BE64">IF(ABS(AZ58)&gt;(BA58*BE$3),1,0)</f>
        <v>0</v>
      </c>
      <c r="BF58" s="1">
        <f aca="true" t="shared" si="266" ref="BF58:BF64">IF(BC57+BD57=0,IF(ABS(AZ58)&lt;=BF$2,IF(ABS(AU58)&lt;=BF$3,1,0),0),0)</f>
        <v>0</v>
      </c>
      <c r="BG58" s="3">
        <f aca="true" t="shared" si="267" ref="BG58:BG64">IF(BC57+BD57=0,IF(ABS(AZ58)&lt;=BG$2,IF(ABS(AU58)&lt;=BG$3,1,0),0),0)</f>
        <v>0</v>
      </c>
      <c r="BH58" s="1">
        <f aca="true" t="shared" si="268" ref="BH58:BH64">IF(ABS(BF58)&gt;(BG58*BH$3),1,0)</f>
        <v>0</v>
      </c>
      <c r="BI58" s="1">
        <f aca="true" t="shared" si="269" ref="BI58:BI63">IF(BU58=1,IF(ABS(BJ59-BJ58)&gt;BI$3,IF(BJ58&gt;BN57,IF(BJ58&gt;BJ59,BN57+BI$4,BJ58),IF(BJ58&lt;BJ59,BN57-BI$4,BJ58)),BJ58),BJ58)</f>
        <v>0.3000000000000025</v>
      </c>
      <c r="BJ58" s="17">
        <v>0.3000000000000025</v>
      </c>
      <c r="BK58" s="1">
        <f aca="true" t="shared" si="270" ref="BK58:BK64">IF(ABS(BJ58)&gt;=1.8,1,0)</f>
        <v>0</v>
      </c>
      <c r="BL58" s="16">
        <v>-0.6214933717906651</v>
      </c>
      <c r="BM58" s="12">
        <v>9</v>
      </c>
      <c r="BN58" s="1">
        <f aca="true" t="shared" si="271" ref="BN58:BN64">BN$2*BI58+(1-BN$2)*BN57</f>
        <v>-0.5177777777777738</v>
      </c>
      <c r="BO58" s="1">
        <f aca="true" t="shared" si="272" ref="BO58:BO64">IF(ABS(BN58)&gt;=BO$2*SQRT(BN$2/(2-BN$2)),(1),0)</f>
        <v>0</v>
      </c>
      <c r="BP58" s="1">
        <f t="shared" si="225"/>
        <v>0.5177777777777738</v>
      </c>
      <c r="BQ58" s="1">
        <f aca="true" t="shared" si="273" ref="BQ58:BQ64">BI58+BP57</f>
        <v>1.0222222222222204</v>
      </c>
      <c r="BR58" s="18">
        <f aca="true" t="shared" si="274" ref="BR58:BR64">IF(BP58=0,BR$3,BR$3+BN58*BR$4)</f>
        <v>8.922333333333334</v>
      </c>
      <c r="BS58" s="1">
        <f aca="true" t="shared" si="275" ref="BS58:BS64">BJ58-BN57</f>
        <v>1.0222222222222204</v>
      </c>
      <c r="BT58" s="1">
        <f aca="true" t="shared" si="276" ref="BT58:BT64">IF(BT$3=0,SQRT(1+(BN$2/(2-BN$2))),BT$2)</f>
        <v>1.0540925533894598</v>
      </c>
      <c r="BU58" s="1">
        <f aca="true" t="shared" si="277" ref="BU58:BU64">IF(ABS(BS58)&gt;(BT58*BU$3),1,0)</f>
        <v>0</v>
      </c>
      <c r="BV58" s="1">
        <f aca="true" t="shared" si="278" ref="BV58:BV64">IF(ABS(BS58)&gt;(BT58*BV$3),1,0)</f>
        <v>0</v>
      </c>
      <c r="BW58" s="1">
        <f aca="true" t="shared" si="279" ref="BW58:BW64">IF(ABS(BS58)&gt;(BT58*BW$3),1,0)</f>
        <v>0</v>
      </c>
      <c r="BX58" s="1">
        <f aca="true" t="shared" si="280" ref="BX58:BX64">IF(ABS(BS58)&gt;(BT58*BX$3),1,0)</f>
        <v>0</v>
      </c>
      <c r="BY58" s="1">
        <f aca="true" t="shared" si="281" ref="BY58:BY64">IF(BV57+BW57=0,IF(ABS(BS58)&lt;=BY$2,IF(ABS(BN58)&lt;=BY$3,1,0),0),0)</f>
        <v>0</v>
      </c>
      <c r="BZ58" s="3">
        <f aca="true" t="shared" si="282" ref="BZ58:BZ64">IF(BV57+BW57=0,IF(ABS(BS58)&lt;=BZ$2,IF(ABS(BN58)&lt;=BZ$3,1,0),0),0)</f>
        <v>0</v>
      </c>
      <c r="CA58" s="1"/>
      <c r="CB58">
        <f aca="true" t="shared" si="283" ref="CB58:CB64">IF(SUM(G58,AR58,BK58)&gt;0,1,0)</f>
        <v>0</v>
      </c>
      <c r="CC58">
        <f aca="true" t="shared" si="284" ref="CC58:CC64">IF(SUM(K58,AV58,BO58)&gt;0,1,0)</f>
        <v>0</v>
      </c>
      <c r="CD58">
        <f aca="true" t="shared" si="285" ref="CD58:CF64">IF(SUM(R58,AK58,BC58,BV58)&gt;0,1,0)</f>
        <v>0</v>
      </c>
      <c r="CE58">
        <f t="shared" si="285"/>
        <v>0</v>
      </c>
      <c r="CF58">
        <f t="shared" si="285"/>
        <v>0</v>
      </c>
      <c r="CG58">
        <f aca="true" t="shared" si="286" ref="CG58:CH64">IF(SUM(U58,AN58,BF58,BY58)=4,1,0)</f>
        <v>0</v>
      </c>
      <c r="CH58">
        <f t="shared" si="286"/>
        <v>0</v>
      </c>
    </row>
    <row r="59" spans="1:86" ht="12.75">
      <c r="A59" t="s">
        <v>466</v>
      </c>
      <c r="B59" s="13">
        <v>20041226</v>
      </c>
      <c r="C59" s="14">
        <v>54204</v>
      </c>
      <c r="D59" s="1">
        <f t="shared" si="226"/>
        <v>0.07142857142857181</v>
      </c>
      <c r="E59" s="1">
        <v>0.07142857142857181</v>
      </c>
      <c r="F59">
        <v>0.07142857142857181</v>
      </c>
      <c r="G59" s="1">
        <f t="shared" si="227"/>
        <v>0</v>
      </c>
      <c r="H59" s="15">
        <f>E59</f>
        <v>0.07142857142857181</v>
      </c>
      <c r="I59" s="7">
        <f>I$3</f>
        <v>5.7</v>
      </c>
      <c r="J59" s="1">
        <f t="shared" si="228"/>
        <v>-0.4306666666666664</v>
      </c>
      <c r="K59" s="1">
        <f t="shared" si="229"/>
        <v>0</v>
      </c>
      <c r="L59" s="1">
        <f t="shared" si="222"/>
        <v>0.4306666666666664</v>
      </c>
      <c r="M59" s="1">
        <f t="shared" si="230"/>
        <v>0.6276190476190477</v>
      </c>
      <c r="N59" s="1">
        <f t="shared" si="231"/>
        <v>5.054</v>
      </c>
      <c r="O59" s="1">
        <f t="shared" si="232"/>
        <v>0.6276190476190477</v>
      </c>
      <c r="P59" s="1">
        <f t="shared" si="233"/>
        <v>1.0540925533894598</v>
      </c>
      <c r="Q59" s="1">
        <f t="shared" si="234"/>
        <v>0</v>
      </c>
      <c r="R59" s="1">
        <f t="shared" si="235"/>
        <v>0</v>
      </c>
      <c r="S59" s="1">
        <f t="shared" si="236"/>
        <v>0</v>
      </c>
      <c r="T59" s="1">
        <f t="shared" si="237"/>
        <v>0</v>
      </c>
      <c r="U59" s="1">
        <f t="shared" si="238"/>
        <v>0</v>
      </c>
      <c r="V59" s="3">
        <f t="shared" si="239"/>
        <v>0</v>
      </c>
      <c r="W59" s="1">
        <f t="shared" si="240"/>
        <v>1.4857142857142855</v>
      </c>
      <c r="X59" s="1">
        <v>1.4857142857142855</v>
      </c>
      <c r="Y59" s="1">
        <v>1.4857142857142855</v>
      </c>
      <c r="Z59" s="1">
        <f t="shared" si="241"/>
        <v>0</v>
      </c>
      <c r="AA59" s="15">
        <f>X59</f>
        <v>1.4857142857142855</v>
      </c>
      <c r="AB59" s="7">
        <f>AB$3</f>
        <v>27</v>
      </c>
      <c r="AC59" s="1">
        <f t="shared" si="242"/>
        <v>0.5647992879394746</v>
      </c>
      <c r="AD59" s="1">
        <f t="shared" si="243"/>
        <v>0</v>
      </c>
      <c r="AE59" s="1">
        <f t="shared" si="223"/>
        <v>-0.5647992879394746</v>
      </c>
      <c r="AF59" s="1">
        <f t="shared" si="244"/>
        <v>1.1511437472185135</v>
      </c>
      <c r="AG59" s="1">
        <f t="shared" si="245"/>
        <v>30.219355941255007</v>
      </c>
      <c r="AH59" s="1">
        <f t="shared" si="246"/>
        <v>1.1511437472185135</v>
      </c>
      <c r="AI59" s="1">
        <f t="shared" si="247"/>
        <v>1.0540925533894598</v>
      </c>
      <c r="AJ59" s="1">
        <f t="shared" si="248"/>
        <v>0</v>
      </c>
      <c r="AK59" s="1">
        <f t="shared" si="249"/>
        <v>0</v>
      </c>
      <c r="AL59" s="1">
        <f t="shared" si="250"/>
        <v>0</v>
      </c>
      <c r="AM59" s="1">
        <f t="shared" si="251"/>
        <v>0</v>
      </c>
      <c r="AN59" s="1">
        <f t="shared" si="252"/>
        <v>0</v>
      </c>
      <c r="AO59" s="3">
        <f t="shared" si="253"/>
        <v>0</v>
      </c>
      <c r="AP59" s="1">
        <f t="shared" si="254"/>
        <v>2.0050927595914727</v>
      </c>
      <c r="AQ59" s="16">
        <v>2.0050927595914727</v>
      </c>
      <c r="AR59" s="1">
        <f t="shared" si="255"/>
        <v>1</v>
      </c>
      <c r="AS59" s="16">
        <v>-1.348376476237521</v>
      </c>
      <c r="AT59" s="7">
        <v>13</v>
      </c>
      <c r="AU59" s="1">
        <f t="shared" si="256"/>
        <v>1.0028071504494669</v>
      </c>
      <c r="AV59" s="1">
        <f t="shared" si="257"/>
        <v>0</v>
      </c>
      <c r="AW59" s="1">
        <f t="shared" si="224"/>
        <v>-1.0028071504494669</v>
      </c>
      <c r="AX59" s="1">
        <f t="shared" si="258"/>
        <v>1.2528570114275075</v>
      </c>
      <c r="AY59" s="1">
        <f t="shared" si="259"/>
        <v>18.44084743995446</v>
      </c>
      <c r="AZ59" s="1">
        <f t="shared" si="260"/>
        <v>1.2528570114275075</v>
      </c>
      <c r="BA59" s="1">
        <f t="shared" si="261"/>
        <v>1.0540925533894598</v>
      </c>
      <c r="BB59" s="1">
        <f t="shared" si="262"/>
        <v>0</v>
      </c>
      <c r="BC59" s="1">
        <f t="shared" si="263"/>
        <v>0</v>
      </c>
      <c r="BD59" s="1">
        <f t="shared" si="264"/>
        <v>0</v>
      </c>
      <c r="BE59" s="1">
        <f t="shared" si="265"/>
        <v>0</v>
      </c>
      <c r="BF59" s="1">
        <f t="shared" si="266"/>
        <v>0</v>
      </c>
      <c r="BG59" s="3">
        <f t="shared" si="267"/>
        <v>0</v>
      </c>
      <c r="BH59" s="1">
        <f t="shared" si="268"/>
        <v>0</v>
      </c>
      <c r="BI59" s="1">
        <f t="shared" si="269"/>
        <v>-1.1999999999999922</v>
      </c>
      <c r="BJ59" s="17">
        <v>-1.1999999999999922</v>
      </c>
      <c r="BK59" s="1">
        <f t="shared" si="270"/>
        <v>0</v>
      </c>
      <c r="BL59" s="16">
        <v>-1.348376476237521</v>
      </c>
      <c r="BM59" s="12">
        <v>9</v>
      </c>
      <c r="BN59" s="1">
        <f t="shared" si="271"/>
        <v>-0.6542222222222175</v>
      </c>
      <c r="BO59" s="1">
        <f t="shared" si="272"/>
        <v>0</v>
      </c>
      <c r="BP59" s="1">
        <f t="shared" si="225"/>
        <v>0.6542222222222175</v>
      </c>
      <c r="BQ59" s="1">
        <f t="shared" si="273"/>
        <v>-0.6822222222222184</v>
      </c>
      <c r="BR59" s="18">
        <f t="shared" si="274"/>
        <v>8.901866666666667</v>
      </c>
      <c r="BS59" s="1">
        <f t="shared" si="275"/>
        <v>-0.6822222222222184</v>
      </c>
      <c r="BT59" s="1">
        <f t="shared" si="276"/>
        <v>1.0540925533894598</v>
      </c>
      <c r="BU59" s="1">
        <f t="shared" si="277"/>
        <v>0</v>
      </c>
      <c r="BV59" s="1">
        <f t="shared" si="278"/>
        <v>0</v>
      </c>
      <c r="BW59" s="1">
        <f t="shared" si="279"/>
        <v>0</v>
      </c>
      <c r="BX59" s="1">
        <f t="shared" si="280"/>
        <v>0</v>
      </c>
      <c r="BY59" s="1">
        <f t="shared" si="281"/>
        <v>0</v>
      </c>
      <c r="BZ59" s="3">
        <f t="shared" si="282"/>
        <v>0</v>
      </c>
      <c r="CA59" s="1"/>
      <c r="CB59">
        <f t="shared" si="283"/>
        <v>1</v>
      </c>
      <c r="CC59">
        <f t="shared" si="284"/>
        <v>0</v>
      </c>
      <c r="CD59">
        <f t="shared" si="285"/>
        <v>0</v>
      </c>
      <c r="CE59">
        <f t="shared" si="285"/>
        <v>0</v>
      </c>
      <c r="CF59">
        <f t="shared" si="285"/>
        <v>0</v>
      </c>
      <c r="CG59">
        <f t="shared" si="286"/>
        <v>0</v>
      </c>
      <c r="CH59">
        <f t="shared" si="286"/>
        <v>0</v>
      </c>
    </row>
    <row r="60" spans="1:86" ht="12.75">
      <c r="A60" t="s">
        <v>466</v>
      </c>
      <c r="B60" s="13">
        <v>20060409</v>
      </c>
      <c r="C60">
        <v>55568</v>
      </c>
      <c r="D60" s="1">
        <f t="shared" si="226"/>
        <v>-1.657142857142857</v>
      </c>
      <c r="E60" s="1">
        <v>-1.657142857142857</v>
      </c>
      <c r="F60">
        <v>-0.4285714285714283</v>
      </c>
      <c r="G60" s="1">
        <f t="shared" si="227"/>
        <v>0</v>
      </c>
      <c r="H60" s="15">
        <f>E60</f>
        <v>-1.657142857142857</v>
      </c>
      <c r="I60" s="7">
        <f>I$3</f>
        <v>5.7</v>
      </c>
      <c r="J60" s="1">
        <f t="shared" si="228"/>
        <v>-0.6759619047619045</v>
      </c>
      <c r="K60" s="1">
        <f t="shared" si="229"/>
        <v>0</v>
      </c>
      <c r="L60" s="1">
        <f t="shared" si="222"/>
        <v>0.6759619047619045</v>
      </c>
      <c r="M60" s="1">
        <f t="shared" si="230"/>
        <v>-1.2264761904761907</v>
      </c>
      <c r="N60" s="1">
        <f t="shared" si="231"/>
        <v>4.686057142857143</v>
      </c>
      <c r="O60" s="1">
        <f t="shared" si="232"/>
        <v>-1.2264761904761907</v>
      </c>
      <c r="P60" s="1">
        <f t="shared" si="233"/>
        <v>1.0540925533894598</v>
      </c>
      <c r="Q60" s="1">
        <f t="shared" si="234"/>
        <v>0</v>
      </c>
      <c r="R60" s="1">
        <f t="shared" si="235"/>
        <v>0</v>
      </c>
      <c r="S60" s="1">
        <f t="shared" si="236"/>
        <v>0</v>
      </c>
      <c r="T60" s="1">
        <f t="shared" si="237"/>
        <v>0</v>
      </c>
      <c r="U60" s="1">
        <f t="shared" si="238"/>
        <v>0</v>
      </c>
      <c r="V60" s="3">
        <f t="shared" si="239"/>
        <v>0</v>
      </c>
      <c r="W60" s="1">
        <f t="shared" si="240"/>
        <v>-1.0560747663551404</v>
      </c>
      <c r="X60" s="1">
        <v>-1.0560747663551404</v>
      </c>
      <c r="Y60" s="1">
        <v>0.7289719626168222</v>
      </c>
      <c r="Z60" s="1">
        <f t="shared" si="241"/>
        <v>0</v>
      </c>
      <c r="AA60" s="15">
        <f>X60</f>
        <v>-1.0560747663551404</v>
      </c>
      <c r="AB60" s="7">
        <f>AB$3</f>
        <v>27</v>
      </c>
      <c r="AC60" s="1">
        <f t="shared" si="242"/>
        <v>0.24062447708055165</v>
      </c>
      <c r="AD60" s="1">
        <f t="shared" si="243"/>
        <v>0</v>
      </c>
      <c r="AE60" s="1">
        <f t="shared" si="223"/>
        <v>-0.24062447708055165</v>
      </c>
      <c r="AF60" s="1">
        <f t="shared" si="244"/>
        <v>-1.6208740542946152</v>
      </c>
      <c r="AG60" s="1">
        <f t="shared" si="245"/>
        <v>28.371559519359145</v>
      </c>
      <c r="AH60" s="1">
        <f t="shared" si="246"/>
        <v>-1.6208740542946152</v>
      </c>
      <c r="AI60" s="1">
        <f t="shared" si="247"/>
        <v>1.0540925533894598</v>
      </c>
      <c r="AJ60" s="1">
        <f t="shared" si="248"/>
        <v>0</v>
      </c>
      <c r="AK60" s="1">
        <f t="shared" si="249"/>
        <v>0</v>
      </c>
      <c r="AL60" s="1">
        <f t="shared" si="250"/>
        <v>0</v>
      </c>
      <c r="AM60" s="1">
        <f t="shared" si="251"/>
        <v>1</v>
      </c>
      <c r="AN60" s="1">
        <f t="shared" si="252"/>
        <v>0</v>
      </c>
      <c r="AO60" s="3">
        <f t="shared" si="253"/>
        <v>0</v>
      </c>
      <c r="AP60" s="1">
        <f t="shared" si="254"/>
        <v>0.7182014190983739</v>
      </c>
      <c r="AQ60" s="16">
        <v>0.7182014190983739</v>
      </c>
      <c r="AR60" s="1">
        <f t="shared" si="255"/>
        <v>0</v>
      </c>
      <c r="AS60" s="16">
        <v>-1.7562304549318475</v>
      </c>
      <c r="AT60" s="7">
        <v>13</v>
      </c>
      <c r="AU60" s="1">
        <f t="shared" si="256"/>
        <v>0.9458860041792483</v>
      </c>
      <c r="AV60" s="1">
        <f t="shared" si="257"/>
        <v>0</v>
      </c>
      <c r="AW60" s="1">
        <f t="shared" si="224"/>
        <v>-0.9458860041792483</v>
      </c>
      <c r="AX60" s="1">
        <f t="shared" si="258"/>
        <v>-0.284605731351093</v>
      </c>
      <c r="AY60" s="1">
        <f t="shared" si="259"/>
        <v>18.081903160124057</v>
      </c>
      <c r="AZ60" s="1">
        <f t="shared" si="260"/>
        <v>-0.284605731351093</v>
      </c>
      <c r="BA60" s="1">
        <f t="shared" si="261"/>
        <v>1.0540925533894598</v>
      </c>
      <c r="BB60" s="1">
        <f t="shared" si="262"/>
        <v>0</v>
      </c>
      <c r="BC60" s="1">
        <f t="shared" si="263"/>
        <v>0</v>
      </c>
      <c r="BD60" s="1">
        <f t="shared" si="264"/>
        <v>0</v>
      </c>
      <c r="BE60" s="1">
        <f t="shared" si="265"/>
        <v>0</v>
      </c>
      <c r="BF60" s="1">
        <f t="shared" si="266"/>
        <v>0</v>
      </c>
      <c r="BG60" s="3">
        <f t="shared" si="267"/>
        <v>1</v>
      </c>
      <c r="BH60" s="1">
        <f t="shared" si="268"/>
        <v>0</v>
      </c>
      <c r="BI60" s="1">
        <f t="shared" si="269"/>
        <v>-1.2666666666666635</v>
      </c>
      <c r="BJ60" s="1">
        <v>-1.2666666666666635</v>
      </c>
      <c r="BK60" s="1">
        <f t="shared" si="270"/>
        <v>0</v>
      </c>
      <c r="BL60" s="16">
        <v>-1.7562304549318475</v>
      </c>
      <c r="BM60" s="12">
        <v>9</v>
      </c>
      <c r="BN60" s="1">
        <f t="shared" si="271"/>
        <v>-0.7767111111111067</v>
      </c>
      <c r="BO60" s="1">
        <f t="shared" si="272"/>
        <v>0</v>
      </c>
      <c r="BP60" s="1">
        <f t="shared" si="225"/>
        <v>0.7767111111111067</v>
      </c>
      <c r="BQ60" s="1">
        <f t="shared" si="273"/>
        <v>-0.612444444444446</v>
      </c>
      <c r="BR60" s="18">
        <f t="shared" si="274"/>
        <v>8.883493333333334</v>
      </c>
      <c r="BS60" s="1">
        <f t="shared" si="275"/>
        <v>-0.612444444444446</v>
      </c>
      <c r="BT60" s="1">
        <f t="shared" si="276"/>
        <v>1.0540925533894598</v>
      </c>
      <c r="BU60" s="1">
        <f t="shared" si="277"/>
        <v>0</v>
      </c>
      <c r="BV60" s="1">
        <f t="shared" si="278"/>
        <v>0</v>
      </c>
      <c r="BW60" s="1">
        <f t="shared" si="279"/>
        <v>0</v>
      </c>
      <c r="BX60" s="1">
        <f t="shared" si="280"/>
        <v>0</v>
      </c>
      <c r="BY60" s="1">
        <f t="shared" si="281"/>
        <v>0</v>
      </c>
      <c r="BZ60" s="3">
        <f t="shared" si="282"/>
        <v>0</v>
      </c>
      <c r="CA60" s="1"/>
      <c r="CB60">
        <f t="shared" si="283"/>
        <v>0</v>
      </c>
      <c r="CC60">
        <f t="shared" si="284"/>
        <v>0</v>
      </c>
      <c r="CD60">
        <f t="shared" si="285"/>
        <v>0</v>
      </c>
      <c r="CE60">
        <f t="shared" si="285"/>
        <v>0</v>
      </c>
      <c r="CF60">
        <f t="shared" si="285"/>
        <v>1</v>
      </c>
      <c r="CG60">
        <f t="shared" si="286"/>
        <v>0</v>
      </c>
      <c r="CH60">
        <f t="shared" si="286"/>
        <v>0</v>
      </c>
    </row>
    <row r="61" spans="1:86" ht="12.75">
      <c r="A61" t="s">
        <v>466</v>
      </c>
      <c r="B61" s="13">
        <v>20070509</v>
      </c>
      <c r="C61">
        <v>55569</v>
      </c>
      <c r="D61" s="1">
        <f t="shared" si="226"/>
        <v>-3.257142857142857</v>
      </c>
      <c r="E61" s="1">
        <v>-3.257142857142857</v>
      </c>
      <c r="F61">
        <v>-2.0714285714285716</v>
      </c>
      <c r="G61" s="1">
        <f t="shared" si="227"/>
        <v>1</v>
      </c>
      <c r="H61" s="15">
        <f>E61</f>
        <v>-3.257142857142857</v>
      </c>
      <c r="I61" s="7">
        <f>I$3</f>
        <v>5.7</v>
      </c>
      <c r="J61" s="1">
        <f t="shared" si="228"/>
        <v>-1.192198095238095</v>
      </c>
      <c r="K61" s="1">
        <f t="shared" si="229"/>
        <v>0</v>
      </c>
      <c r="L61" s="1">
        <f t="shared" si="222"/>
        <v>1.192198095238095</v>
      </c>
      <c r="M61" s="1">
        <f t="shared" si="230"/>
        <v>-2.5811809523809526</v>
      </c>
      <c r="N61" s="1">
        <f t="shared" si="231"/>
        <v>3.9117028571428576</v>
      </c>
      <c r="O61" s="1">
        <f t="shared" si="232"/>
        <v>-2.5811809523809526</v>
      </c>
      <c r="P61" s="1">
        <f t="shared" si="233"/>
        <v>1.0540925533894598</v>
      </c>
      <c r="Q61" s="1">
        <f t="shared" si="234"/>
        <v>1</v>
      </c>
      <c r="R61" s="1">
        <f t="shared" si="235"/>
        <v>1</v>
      </c>
      <c r="S61" s="1">
        <f t="shared" si="236"/>
        <v>1</v>
      </c>
      <c r="T61" s="1">
        <f t="shared" si="237"/>
        <v>1</v>
      </c>
      <c r="U61" s="1">
        <f t="shared" si="238"/>
        <v>0</v>
      </c>
      <c r="V61" s="3">
        <f t="shared" si="239"/>
        <v>0</v>
      </c>
      <c r="W61" s="1">
        <f t="shared" si="240"/>
        <v>-1.9813084112149533</v>
      </c>
      <c r="X61" s="1">
        <v>-1.9813084112149533</v>
      </c>
      <c r="Y61" s="1">
        <v>-0.1962616822429908</v>
      </c>
      <c r="Z61" s="1">
        <f t="shared" si="241"/>
        <v>0</v>
      </c>
      <c r="AA61" s="15">
        <f>X61</f>
        <v>-1.9813084112149533</v>
      </c>
      <c r="AB61" s="7">
        <f>AB$3</f>
        <v>27</v>
      </c>
      <c r="AC61" s="1">
        <f t="shared" si="242"/>
        <v>-0.20376210057854935</v>
      </c>
      <c r="AD61" s="1">
        <f t="shared" si="243"/>
        <v>0</v>
      </c>
      <c r="AE61" s="1">
        <f t="shared" si="223"/>
        <v>0.20376210057854935</v>
      </c>
      <c r="AF61" s="1">
        <f t="shared" si="244"/>
        <v>-2.221932888295505</v>
      </c>
      <c r="AG61" s="1">
        <f t="shared" si="245"/>
        <v>25.838556026702268</v>
      </c>
      <c r="AH61" s="1">
        <f t="shared" si="246"/>
        <v>-2.221932888295505</v>
      </c>
      <c r="AI61" s="1">
        <f t="shared" si="247"/>
        <v>1.0540925533894598</v>
      </c>
      <c r="AJ61" s="1">
        <f t="shared" si="248"/>
        <v>1</v>
      </c>
      <c r="AK61" s="1">
        <f t="shared" si="249"/>
        <v>1</v>
      </c>
      <c r="AL61" s="1">
        <f t="shared" si="250"/>
        <v>1</v>
      </c>
      <c r="AM61" s="1">
        <f t="shared" si="251"/>
        <v>1</v>
      </c>
      <c r="AN61" s="1">
        <f t="shared" si="252"/>
        <v>0</v>
      </c>
      <c r="AO61" s="3">
        <f t="shared" si="253"/>
        <v>0</v>
      </c>
      <c r="AP61" s="1">
        <f t="shared" si="254"/>
        <v>-0.09521302701712424</v>
      </c>
      <c r="AQ61" s="16">
        <v>-0.09521302701712424</v>
      </c>
      <c r="AR61" s="1">
        <f t="shared" si="255"/>
        <v>0</v>
      </c>
      <c r="AS61" s="16">
        <v>-0.37570167135500754</v>
      </c>
      <c r="AT61" s="7">
        <v>13</v>
      </c>
      <c r="AU61" s="1">
        <f t="shared" si="256"/>
        <v>0.7376661979399738</v>
      </c>
      <c r="AV61" s="1">
        <f t="shared" si="257"/>
        <v>0</v>
      </c>
      <c r="AW61" s="1">
        <f t="shared" si="224"/>
        <v>-0.7376661979399738</v>
      </c>
      <c r="AX61" s="1">
        <f t="shared" si="258"/>
        <v>-1.0410990311963726</v>
      </c>
      <c r="AY61" s="1">
        <f t="shared" si="259"/>
        <v>16.824416713520584</v>
      </c>
      <c r="AZ61" s="1">
        <f t="shared" si="260"/>
        <v>-1.0410990311963726</v>
      </c>
      <c r="BA61" s="1">
        <f t="shared" si="261"/>
        <v>1.0540925533894598</v>
      </c>
      <c r="BB61" s="1">
        <f t="shared" si="262"/>
        <v>0</v>
      </c>
      <c r="BC61" s="1">
        <f t="shared" si="263"/>
        <v>0</v>
      </c>
      <c r="BD61" s="1">
        <f t="shared" si="264"/>
        <v>0</v>
      </c>
      <c r="BE61" s="1">
        <f t="shared" si="265"/>
        <v>0</v>
      </c>
      <c r="BF61" s="1">
        <f t="shared" si="266"/>
        <v>0</v>
      </c>
      <c r="BG61" s="3">
        <f t="shared" si="267"/>
        <v>0</v>
      </c>
      <c r="BH61" s="1">
        <f t="shared" si="268"/>
        <v>0</v>
      </c>
      <c r="BI61" s="1">
        <f t="shared" si="269"/>
        <v>-1.2666666666666635</v>
      </c>
      <c r="BJ61" s="1">
        <v>-1.2666666666666635</v>
      </c>
      <c r="BK61" s="1">
        <f t="shared" si="270"/>
        <v>0</v>
      </c>
      <c r="BL61" s="16">
        <v>-0.37570167135500754</v>
      </c>
      <c r="BM61" s="12">
        <v>9</v>
      </c>
      <c r="BN61" s="1">
        <f t="shared" si="271"/>
        <v>-0.874702222222218</v>
      </c>
      <c r="BO61" s="1">
        <f t="shared" si="272"/>
        <v>0</v>
      </c>
      <c r="BP61" s="1">
        <f t="shared" si="225"/>
        <v>0.874702222222218</v>
      </c>
      <c r="BQ61" s="1">
        <f t="shared" si="273"/>
        <v>-0.4899555555555568</v>
      </c>
      <c r="BR61" s="18">
        <f t="shared" si="274"/>
        <v>8.868794666666668</v>
      </c>
      <c r="BS61" s="1">
        <f t="shared" si="275"/>
        <v>-0.4899555555555568</v>
      </c>
      <c r="BT61" s="1">
        <f t="shared" si="276"/>
        <v>1.0540925533894598</v>
      </c>
      <c r="BU61" s="1">
        <f t="shared" si="277"/>
        <v>0</v>
      </c>
      <c r="BV61" s="1">
        <f t="shared" si="278"/>
        <v>0</v>
      </c>
      <c r="BW61" s="1">
        <f t="shared" si="279"/>
        <v>0</v>
      </c>
      <c r="BX61" s="1">
        <f t="shared" si="280"/>
        <v>0</v>
      </c>
      <c r="BY61" s="1">
        <f t="shared" si="281"/>
        <v>0</v>
      </c>
      <c r="BZ61" s="3">
        <f t="shared" si="282"/>
        <v>1</v>
      </c>
      <c r="CA61" s="1"/>
      <c r="CB61">
        <f t="shared" si="283"/>
        <v>1</v>
      </c>
      <c r="CC61">
        <f t="shared" si="284"/>
        <v>0</v>
      </c>
      <c r="CD61">
        <f t="shared" si="285"/>
        <v>1</v>
      </c>
      <c r="CE61">
        <f t="shared" si="285"/>
        <v>1</v>
      </c>
      <c r="CF61">
        <f t="shared" si="285"/>
        <v>1</v>
      </c>
      <c r="CG61">
        <f t="shared" si="286"/>
        <v>0</v>
      </c>
      <c r="CH61">
        <f t="shared" si="286"/>
        <v>0</v>
      </c>
    </row>
    <row r="62" spans="1:86" ht="12.75">
      <c r="A62" t="s">
        <v>466</v>
      </c>
      <c r="B62" s="13">
        <v>20070906</v>
      </c>
      <c r="C62">
        <v>63288</v>
      </c>
      <c r="D62" s="1">
        <f t="shared" si="226"/>
        <v>-1.3933333333333333</v>
      </c>
      <c r="E62" s="1">
        <v>-1.3933333333333333</v>
      </c>
      <c r="F62">
        <v>-0.26666666666666633</v>
      </c>
      <c r="G62" s="1">
        <f t="shared" si="227"/>
        <v>0</v>
      </c>
      <c r="H62" s="19">
        <f>F62</f>
        <v>-0.26666666666666633</v>
      </c>
      <c r="I62" s="7">
        <f>I$3-1.7</f>
        <v>4</v>
      </c>
      <c r="J62" s="1">
        <f t="shared" si="228"/>
        <v>-1.2324251428571427</v>
      </c>
      <c r="K62" s="1">
        <f t="shared" si="229"/>
        <v>0</v>
      </c>
      <c r="L62" s="1">
        <f t="shared" si="222"/>
        <v>1.2324251428571427</v>
      </c>
      <c r="M62" s="1">
        <f t="shared" si="230"/>
        <v>-0.20113523809523826</v>
      </c>
      <c r="N62" s="1">
        <f t="shared" si="231"/>
        <v>3.851362285714286</v>
      </c>
      <c r="O62" s="1">
        <f t="shared" si="232"/>
        <v>-0.20113523809523826</v>
      </c>
      <c r="P62" s="1">
        <f t="shared" si="233"/>
        <v>1.0540925533894598</v>
      </c>
      <c r="Q62" s="1">
        <f t="shared" si="234"/>
        <v>0</v>
      </c>
      <c r="R62" s="1">
        <f t="shared" si="235"/>
        <v>0</v>
      </c>
      <c r="S62" s="1">
        <f t="shared" si="236"/>
        <v>0</v>
      </c>
      <c r="T62" s="1">
        <f t="shared" si="237"/>
        <v>0</v>
      </c>
      <c r="U62" s="1">
        <f t="shared" si="238"/>
        <v>0</v>
      </c>
      <c r="V62" s="3">
        <f t="shared" si="239"/>
        <v>0</v>
      </c>
      <c r="W62" s="1">
        <f t="shared" si="240"/>
        <v>-2.56140350877193</v>
      </c>
      <c r="X62" s="1">
        <v>-2.56140350877193</v>
      </c>
      <c r="Y62" s="1">
        <v>0.7894736842105263</v>
      </c>
      <c r="Z62" s="1">
        <f t="shared" si="241"/>
        <v>0</v>
      </c>
      <c r="AA62" s="19">
        <f>Y62</f>
        <v>0.7894736842105263</v>
      </c>
      <c r="AB62" s="7">
        <f>AB$3-19.1</f>
        <v>7.899999999999999</v>
      </c>
      <c r="AC62" s="1">
        <f t="shared" si="242"/>
        <v>-0.6752903822172255</v>
      </c>
      <c r="AD62" s="1">
        <f t="shared" si="243"/>
        <v>0</v>
      </c>
      <c r="AE62" s="1">
        <f t="shared" si="223"/>
        <v>0.6752903822172255</v>
      </c>
      <c r="AF62" s="1">
        <f t="shared" si="244"/>
        <v>-2.3576414081933805</v>
      </c>
      <c r="AG62" s="1">
        <f t="shared" si="245"/>
        <v>23.150844821361815</v>
      </c>
      <c r="AH62" s="1">
        <f t="shared" si="246"/>
        <v>-2.3576414081933805</v>
      </c>
      <c r="AI62" s="1">
        <f t="shared" si="247"/>
        <v>1.0540925533894598</v>
      </c>
      <c r="AJ62" s="1">
        <f t="shared" si="248"/>
        <v>1</v>
      </c>
      <c r="AK62" s="1">
        <f t="shared" si="249"/>
        <v>1</v>
      </c>
      <c r="AL62" s="1">
        <f t="shared" si="250"/>
        <v>1</v>
      </c>
      <c r="AM62" s="1">
        <f t="shared" si="251"/>
        <v>1</v>
      </c>
      <c r="AN62" s="1">
        <f t="shared" si="252"/>
        <v>0</v>
      </c>
      <c r="AO62" s="3">
        <f t="shared" si="253"/>
        <v>0</v>
      </c>
      <c r="AP62" s="1">
        <f t="shared" si="254"/>
        <v>0.3608959365157552</v>
      </c>
      <c r="AQ62" s="16">
        <v>0.3608959365157552</v>
      </c>
      <c r="AR62" s="1">
        <f t="shared" si="255"/>
        <v>0</v>
      </c>
      <c r="AS62" s="16">
        <v>-1.348376476237521</v>
      </c>
      <c r="AT62" s="7">
        <v>13</v>
      </c>
      <c r="AU62" s="1">
        <f t="shared" si="256"/>
        <v>0.6623121456551302</v>
      </c>
      <c r="AV62" s="1">
        <f t="shared" si="257"/>
        <v>0</v>
      </c>
      <c r="AW62" s="1">
        <f t="shared" si="224"/>
        <v>-0.6623121456551302</v>
      </c>
      <c r="AX62" s="1">
        <f t="shared" si="258"/>
        <v>-0.3767702614242186</v>
      </c>
      <c r="AY62" s="1">
        <f t="shared" si="259"/>
        <v>16.390052130716857</v>
      </c>
      <c r="AZ62" s="1">
        <f t="shared" si="260"/>
        <v>-0.3767702614242186</v>
      </c>
      <c r="BA62" s="1">
        <f t="shared" si="261"/>
        <v>1.0540925533894598</v>
      </c>
      <c r="BB62" s="1">
        <f t="shared" si="262"/>
        <v>0</v>
      </c>
      <c r="BC62" s="1">
        <f t="shared" si="263"/>
        <v>0</v>
      </c>
      <c r="BD62" s="1">
        <f t="shared" si="264"/>
        <v>0</v>
      </c>
      <c r="BE62" s="1">
        <f t="shared" si="265"/>
        <v>0</v>
      </c>
      <c r="BF62" s="1">
        <f t="shared" si="266"/>
        <v>0</v>
      </c>
      <c r="BG62" s="3">
        <f t="shared" si="267"/>
        <v>1</v>
      </c>
      <c r="BH62" s="1">
        <f t="shared" si="268"/>
        <v>0</v>
      </c>
      <c r="BI62" s="1">
        <f t="shared" si="269"/>
        <v>0</v>
      </c>
      <c r="BJ62" s="1">
        <v>0</v>
      </c>
      <c r="BK62" s="1">
        <f t="shared" si="270"/>
        <v>0</v>
      </c>
      <c r="BL62" s="16">
        <v>-1.348376476237521</v>
      </c>
      <c r="BM62" s="12">
        <v>9</v>
      </c>
      <c r="BN62" s="1">
        <f t="shared" si="271"/>
        <v>-0.6997617777777745</v>
      </c>
      <c r="BO62" s="1">
        <f t="shared" si="272"/>
        <v>0</v>
      </c>
      <c r="BP62" s="1">
        <f t="shared" si="225"/>
        <v>0.6997617777777745</v>
      </c>
      <c r="BQ62" s="1">
        <f t="shared" si="273"/>
        <v>0.874702222222218</v>
      </c>
      <c r="BR62" s="18">
        <f t="shared" si="274"/>
        <v>8.895035733333334</v>
      </c>
      <c r="BS62" s="1">
        <f t="shared" si="275"/>
        <v>0.874702222222218</v>
      </c>
      <c r="BT62" s="1">
        <f t="shared" si="276"/>
        <v>1.0540925533894598</v>
      </c>
      <c r="BU62" s="1">
        <f t="shared" si="277"/>
        <v>0</v>
      </c>
      <c r="BV62" s="1">
        <f t="shared" si="278"/>
        <v>0</v>
      </c>
      <c r="BW62" s="1">
        <f t="shared" si="279"/>
        <v>0</v>
      </c>
      <c r="BX62" s="1">
        <f t="shared" si="280"/>
        <v>0</v>
      </c>
      <c r="BY62" s="1">
        <f t="shared" si="281"/>
        <v>0</v>
      </c>
      <c r="BZ62" s="3">
        <f t="shared" si="282"/>
        <v>0</v>
      </c>
      <c r="CA62" s="1"/>
      <c r="CB62">
        <f t="shared" si="283"/>
        <v>0</v>
      </c>
      <c r="CC62">
        <f t="shared" si="284"/>
        <v>0</v>
      </c>
      <c r="CD62">
        <f t="shared" si="285"/>
        <v>1</v>
      </c>
      <c r="CE62">
        <f t="shared" si="285"/>
        <v>1</v>
      </c>
      <c r="CF62">
        <f t="shared" si="285"/>
        <v>1</v>
      </c>
      <c r="CG62">
        <f t="shared" si="286"/>
        <v>0</v>
      </c>
      <c r="CH62">
        <f t="shared" si="286"/>
        <v>0</v>
      </c>
    </row>
    <row r="63" spans="1:86" ht="12.75">
      <c r="A63" t="s">
        <v>466</v>
      </c>
      <c r="B63" s="13">
        <v>20081013</v>
      </c>
      <c r="C63">
        <v>65211</v>
      </c>
      <c r="D63" s="1">
        <f t="shared" si="226"/>
        <v>-0.45333333333333314</v>
      </c>
      <c r="E63" s="1">
        <v>-0.45333333333333314</v>
      </c>
      <c r="F63">
        <v>0.6666666666666666</v>
      </c>
      <c r="G63" s="1">
        <f t="shared" si="227"/>
        <v>0</v>
      </c>
      <c r="H63" s="19">
        <f>F63</f>
        <v>0.6666666666666666</v>
      </c>
      <c r="I63" s="7">
        <f>I$3-1.7</f>
        <v>4</v>
      </c>
      <c r="J63" s="1">
        <f t="shared" si="228"/>
        <v>-1.0766067809523807</v>
      </c>
      <c r="K63" s="1">
        <f t="shared" si="229"/>
        <v>0</v>
      </c>
      <c r="L63" s="1">
        <f t="shared" si="222"/>
        <v>1.0766067809523807</v>
      </c>
      <c r="M63" s="1">
        <f t="shared" si="230"/>
        <v>0.7790918095238095</v>
      </c>
      <c r="N63" s="1">
        <f t="shared" si="231"/>
        <v>4.085089828571429</v>
      </c>
      <c r="O63" s="1">
        <f t="shared" si="232"/>
        <v>0.7790918095238095</v>
      </c>
      <c r="P63" s="1">
        <f t="shared" si="233"/>
        <v>1.0540925533894598</v>
      </c>
      <c r="Q63" s="1">
        <f t="shared" si="234"/>
        <v>0</v>
      </c>
      <c r="R63" s="1">
        <f t="shared" si="235"/>
        <v>0</v>
      </c>
      <c r="S63" s="1">
        <f t="shared" si="236"/>
        <v>0</v>
      </c>
      <c r="T63" s="1">
        <f t="shared" si="237"/>
        <v>0</v>
      </c>
      <c r="U63" s="1">
        <f t="shared" si="238"/>
        <v>0</v>
      </c>
      <c r="V63" s="3">
        <f t="shared" si="239"/>
        <v>0</v>
      </c>
      <c r="W63" s="1">
        <f t="shared" si="240"/>
        <v>-2.017543859649123</v>
      </c>
      <c r="X63" s="1">
        <v>-2.017543859649123</v>
      </c>
      <c r="Y63" s="1">
        <v>1.3333333333333335</v>
      </c>
      <c r="Z63" s="1">
        <f t="shared" si="241"/>
        <v>0</v>
      </c>
      <c r="AA63" s="19">
        <f>Y63</f>
        <v>1.3333333333333335</v>
      </c>
      <c r="AB63" s="7">
        <f>AB$3-19.1</f>
        <v>7.899999999999999</v>
      </c>
      <c r="AC63" s="1">
        <f t="shared" si="242"/>
        <v>-0.943741077703605</v>
      </c>
      <c r="AD63" s="1">
        <f t="shared" si="243"/>
        <v>0</v>
      </c>
      <c r="AE63" s="1">
        <f t="shared" si="223"/>
        <v>0.943741077703605</v>
      </c>
      <c r="AF63" s="1">
        <f t="shared" si="244"/>
        <v>-1.3422534774318975</v>
      </c>
      <c r="AG63" s="1">
        <f t="shared" si="245"/>
        <v>21.620675857089452</v>
      </c>
      <c r="AH63" s="1">
        <f t="shared" si="246"/>
        <v>-1.3422534774318975</v>
      </c>
      <c r="AI63" s="1">
        <f t="shared" si="247"/>
        <v>1.0540925533894598</v>
      </c>
      <c r="AJ63" s="1">
        <f t="shared" si="248"/>
        <v>0</v>
      </c>
      <c r="AK63" s="1">
        <f t="shared" si="249"/>
        <v>0</v>
      </c>
      <c r="AL63" s="1">
        <f t="shared" si="250"/>
        <v>0</v>
      </c>
      <c r="AM63" s="1">
        <f t="shared" si="251"/>
        <v>0</v>
      </c>
      <c r="AN63" s="1">
        <f t="shared" si="252"/>
        <v>0</v>
      </c>
      <c r="AO63" s="3">
        <f t="shared" si="253"/>
        <v>0</v>
      </c>
      <c r="AP63" s="1">
        <f t="shared" si="254"/>
        <v>1.2936437970874775</v>
      </c>
      <c r="AQ63" s="16">
        <v>1.2936437970874775</v>
      </c>
      <c r="AR63" s="1">
        <f t="shared" si="255"/>
        <v>0</v>
      </c>
      <c r="AS63" s="16">
        <v>-1.7562304549318475</v>
      </c>
      <c r="AT63" s="7">
        <v>13</v>
      </c>
      <c r="AU63" s="1">
        <f t="shared" si="256"/>
        <v>0.7885784759415997</v>
      </c>
      <c r="AV63" s="1">
        <f t="shared" si="257"/>
        <v>0</v>
      </c>
      <c r="AW63" s="1">
        <f t="shared" si="224"/>
        <v>-0.7885784759415997</v>
      </c>
      <c r="AX63" s="1">
        <f t="shared" si="258"/>
        <v>0.6313316514323473</v>
      </c>
      <c r="AY63" s="1">
        <f t="shared" si="259"/>
        <v>17.124016236096278</v>
      </c>
      <c r="AZ63" s="1">
        <f t="shared" si="260"/>
        <v>0.6313316514323473</v>
      </c>
      <c r="BA63" s="1">
        <f t="shared" si="261"/>
        <v>1.0540925533894598</v>
      </c>
      <c r="BB63" s="1">
        <f t="shared" si="262"/>
        <v>0</v>
      </c>
      <c r="BC63" s="1">
        <f t="shared" si="263"/>
        <v>0</v>
      </c>
      <c r="BD63" s="1">
        <f t="shared" si="264"/>
        <v>0</v>
      </c>
      <c r="BE63" s="1">
        <f t="shared" si="265"/>
        <v>0</v>
      </c>
      <c r="BF63" s="1">
        <f t="shared" si="266"/>
        <v>0</v>
      </c>
      <c r="BG63" s="3">
        <f t="shared" si="267"/>
        <v>0</v>
      </c>
      <c r="BH63" s="1">
        <f t="shared" si="268"/>
        <v>0</v>
      </c>
      <c r="BI63" s="1">
        <f t="shared" si="269"/>
        <v>-1.3333333333333286</v>
      </c>
      <c r="BJ63" s="1">
        <v>-1.3333333333333286</v>
      </c>
      <c r="BK63" s="1">
        <f t="shared" si="270"/>
        <v>0</v>
      </c>
      <c r="BL63" s="16">
        <v>-1.7562304549318475</v>
      </c>
      <c r="BM63" s="12">
        <v>9</v>
      </c>
      <c r="BN63" s="1">
        <f t="shared" si="271"/>
        <v>-0.8264760888888854</v>
      </c>
      <c r="BO63" s="1">
        <f t="shared" si="272"/>
        <v>0</v>
      </c>
      <c r="BP63" s="1">
        <f t="shared" si="225"/>
        <v>0.8264760888888854</v>
      </c>
      <c r="BQ63" s="1">
        <f t="shared" si="273"/>
        <v>-0.6335715555555541</v>
      </c>
      <c r="BR63" s="18">
        <f t="shared" si="274"/>
        <v>8.876028586666667</v>
      </c>
      <c r="BS63" s="1">
        <f t="shared" si="275"/>
        <v>-0.6335715555555541</v>
      </c>
      <c r="BT63" s="1">
        <f t="shared" si="276"/>
        <v>1.0540925533894598</v>
      </c>
      <c r="BU63" s="1">
        <f t="shared" si="277"/>
        <v>0</v>
      </c>
      <c r="BV63" s="1">
        <f t="shared" si="278"/>
        <v>0</v>
      </c>
      <c r="BW63" s="1">
        <f t="shared" si="279"/>
        <v>0</v>
      </c>
      <c r="BX63" s="1">
        <f t="shared" si="280"/>
        <v>0</v>
      </c>
      <c r="BY63" s="1">
        <f t="shared" si="281"/>
        <v>0</v>
      </c>
      <c r="BZ63" s="3">
        <f t="shared" si="282"/>
        <v>0</v>
      </c>
      <c r="CA63" s="1"/>
      <c r="CB63">
        <f t="shared" si="283"/>
        <v>0</v>
      </c>
      <c r="CC63">
        <f t="shared" si="284"/>
        <v>0</v>
      </c>
      <c r="CD63">
        <f t="shared" si="285"/>
        <v>0</v>
      </c>
      <c r="CE63">
        <f t="shared" si="285"/>
        <v>0</v>
      </c>
      <c r="CF63">
        <f t="shared" si="285"/>
        <v>0</v>
      </c>
      <c r="CG63">
        <f t="shared" si="286"/>
        <v>0</v>
      </c>
      <c r="CH63">
        <f t="shared" si="286"/>
        <v>0</v>
      </c>
    </row>
    <row r="64" spans="1:86" ht="13.5" thickBot="1">
      <c r="A64" t="s">
        <v>466</v>
      </c>
      <c r="B64" s="13">
        <v>20090723</v>
      </c>
      <c r="C64">
        <v>68649</v>
      </c>
      <c r="D64" s="1">
        <f>IF(Q64=1,IF(ABS(#REF!-E64)&gt;D$3,IF(E64&gt;J63,IF(E64&gt;#REF!,J63+D$4,E64),IF(E64&lt;#REF!,J63-D$4,E64)),E64),E64)</f>
        <v>-0.3866666666666667</v>
      </c>
      <c r="E64" s="1">
        <v>-0.3866666666666667</v>
      </c>
      <c r="F64" s="21">
        <v>0.7333333333333337</v>
      </c>
      <c r="G64" s="1">
        <f t="shared" si="227"/>
        <v>0</v>
      </c>
      <c r="H64" s="19">
        <f>F64</f>
        <v>0.7333333333333337</v>
      </c>
      <c r="I64" s="7">
        <f>I$3-1.7</f>
        <v>4</v>
      </c>
      <c r="J64" s="1">
        <f t="shared" si="228"/>
        <v>-0.938618758095238</v>
      </c>
      <c r="K64" s="1">
        <f t="shared" si="229"/>
        <v>0</v>
      </c>
      <c r="L64" s="1">
        <f t="shared" si="222"/>
        <v>0.938618758095238</v>
      </c>
      <c r="M64" s="1">
        <f t="shared" si="230"/>
        <v>0.689940114285714</v>
      </c>
      <c r="N64" s="1">
        <f t="shared" si="231"/>
        <v>4.292071862857143</v>
      </c>
      <c r="O64" s="1">
        <f t="shared" si="232"/>
        <v>0.689940114285714</v>
      </c>
      <c r="P64" s="1">
        <f t="shared" si="233"/>
        <v>1.0540925533894598</v>
      </c>
      <c r="Q64" s="1">
        <f t="shared" si="234"/>
        <v>0</v>
      </c>
      <c r="R64" s="1">
        <f t="shared" si="235"/>
        <v>0</v>
      </c>
      <c r="S64" s="1">
        <f t="shared" si="236"/>
        <v>0</v>
      </c>
      <c r="T64" s="1">
        <f t="shared" si="237"/>
        <v>0</v>
      </c>
      <c r="U64" s="1">
        <f t="shared" si="238"/>
        <v>0</v>
      </c>
      <c r="V64" s="3">
        <f t="shared" si="239"/>
        <v>0</v>
      </c>
      <c r="W64" s="1" t="e">
        <f>IF(AJ64=1,IF(ABS(#REF!-X64)&gt;W$3,IF(X64&gt;AC63,IF(X64&gt;#REF!,AC63+W$4,X64),IF(X64&lt;#REF!,AC63-W$4,X64)),X64),X64)</f>
        <v>#REF!</v>
      </c>
      <c r="X64" s="1">
        <v>-3.1578947368421053</v>
      </c>
      <c r="Y64" s="1">
        <v>0.19298245614035112</v>
      </c>
      <c r="Z64" s="1">
        <f t="shared" si="241"/>
        <v>0</v>
      </c>
      <c r="AA64" s="19">
        <f>Y64</f>
        <v>0.19298245614035112</v>
      </c>
      <c r="AB64" s="7">
        <f>AB$3-19.1</f>
        <v>7.899999999999999</v>
      </c>
      <c r="AC64" s="1" t="e">
        <f t="shared" si="242"/>
        <v>#REF!</v>
      </c>
      <c r="AD64" s="1" t="e">
        <f t="shared" si="243"/>
        <v>#REF!</v>
      </c>
      <c r="AE64" s="1" t="e">
        <f t="shared" si="223"/>
        <v>#REF!</v>
      </c>
      <c r="AF64" s="1" t="e">
        <f t="shared" si="244"/>
        <v>#REF!</v>
      </c>
      <c r="AG64" s="1" t="e">
        <f t="shared" si="245"/>
        <v>#REF!</v>
      </c>
      <c r="AH64" s="1">
        <f t="shared" si="246"/>
        <v>-2.2141536591385003</v>
      </c>
      <c r="AI64" s="1">
        <f t="shared" si="247"/>
        <v>1.0540925533894598</v>
      </c>
      <c r="AJ64" s="1">
        <f t="shared" si="248"/>
        <v>1</v>
      </c>
      <c r="AK64" s="1">
        <f t="shared" si="249"/>
        <v>1</v>
      </c>
      <c r="AL64" s="1">
        <f t="shared" si="250"/>
        <v>1</v>
      </c>
      <c r="AM64" s="1">
        <f t="shared" si="251"/>
        <v>1</v>
      </c>
      <c r="AN64" s="1">
        <f t="shared" si="252"/>
        <v>0</v>
      </c>
      <c r="AO64" s="3">
        <f t="shared" si="253"/>
        <v>0</v>
      </c>
      <c r="AP64" s="1" t="e">
        <f>IF(BB64=1,IF(ABS(#REF!-AQ64)&gt;AP$3,IF(AQ64&gt;AU63,IF(AQ64&gt;#REF!,AU63+AP$4,AQ64),IF(AQ64&lt;#REF!,AU63-AP$4,AQ64)),AQ64),AQ64)</f>
        <v>#REF!</v>
      </c>
      <c r="AQ64" s="16">
        <v>-1.348376476237521</v>
      </c>
      <c r="AR64" s="1">
        <f t="shared" si="255"/>
        <v>0</v>
      </c>
      <c r="AS64" s="16">
        <v>-1.348376476237521</v>
      </c>
      <c r="AT64" s="7">
        <v>13</v>
      </c>
      <c r="AU64" s="1" t="e">
        <f t="shared" si="256"/>
        <v>#REF!</v>
      </c>
      <c r="AV64" s="1" t="e">
        <f t="shared" si="257"/>
        <v>#REF!</v>
      </c>
      <c r="AW64" s="1" t="e">
        <f t="shared" si="224"/>
        <v>#REF!</v>
      </c>
      <c r="AX64" s="1" t="e">
        <f t="shared" si="258"/>
        <v>#REF!</v>
      </c>
      <c r="AY64" s="1" t="e">
        <f t="shared" si="259"/>
        <v>#REF!</v>
      </c>
      <c r="AZ64" s="1">
        <f t="shared" si="260"/>
        <v>-2.1369549521791207</v>
      </c>
      <c r="BA64" s="1">
        <f t="shared" si="261"/>
        <v>1.0540925533894598</v>
      </c>
      <c r="BB64" s="1">
        <f t="shared" si="262"/>
        <v>1</v>
      </c>
      <c r="BC64" s="1">
        <f t="shared" si="263"/>
        <v>1</v>
      </c>
      <c r="BD64" s="1">
        <f t="shared" si="264"/>
        <v>1</v>
      </c>
      <c r="BE64" s="1">
        <f t="shared" si="265"/>
        <v>1</v>
      </c>
      <c r="BF64" s="1">
        <f t="shared" si="266"/>
        <v>0</v>
      </c>
      <c r="BG64" s="3">
        <f t="shared" si="267"/>
        <v>0</v>
      </c>
      <c r="BH64" s="1">
        <f t="shared" si="268"/>
        <v>0</v>
      </c>
      <c r="BI64" s="1">
        <f>IF(BU64=1,IF(ABS(#REF!-BJ64)&gt;BI$3,IF(BJ64&gt;BN63,IF(BJ64&gt;#REF!,BN63+BI$4,BJ64),IF(BJ64&lt;#REF!,BN63-BI$4,BJ64)),BJ64),BJ64)</f>
        <v>0</v>
      </c>
      <c r="BJ64" s="1">
        <v>0</v>
      </c>
      <c r="BK64" s="1">
        <f t="shared" si="270"/>
        <v>0</v>
      </c>
      <c r="BL64" s="16">
        <v>-1.348376476237521</v>
      </c>
      <c r="BM64" s="12">
        <v>9</v>
      </c>
      <c r="BN64" s="1">
        <f t="shared" si="271"/>
        <v>-0.6611808711111083</v>
      </c>
      <c r="BO64" s="1">
        <f t="shared" si="272"/>
        <v>0</v>
      </c>
      <c r="BP64" s="1">
        <f t="shared" si="225"/>
        <v>0.6611808711111083</v>
      </c>
      <c r="BQ64" s="1">
        <f t="shared" si="273"/>
        <v>0.8264760888888854</v>
      </c>
      <c r="BR64" s="18">
        <f t="shared" si="274"/>
        <v>8.900822869333334</v>
      </c>
      <c r="BS64" s="1">
        <f t="shared" si="275"/>
        <v>0.8264760888888854</v>
      </c>
      <c r="BT64" s="1">
        <f t="shared" si="276"/>
        <v>1.0540925533894598</v>
      </c>
      <c r="BU64" s="1">
        <f t="shared" si="277"/>
        <v>0</v>
      </c>
      <c r="BV64" s="1">
        <f t="shared" si="278"/>
        <v>0</v>
      </c>
      <c r="BW64" s="1">
        <f t="shared" si="279"/>
        <v>0</v>
      </c>
      <c r="BX64" s="1">
        <f t="shared" si="280"/>
        <v>0</v>
      </c>
      <c r="BY64" s="1">
        <f t="shared" si="281"/>
        <v>0</v>
      </c>
      <c r="BZ64" s="3">
        <f t="shared" si="282"/>
        <v>0</v>
      </c>
      <c r="CA64" s="1"/>
      <c r="CB64">
        <f t="shared" si="283"/>
        <v>0</v>
      </c>
      <c r="CC64" t="e">
        <f t="shared" si="284"/>
        <v>#REF!</v>
      </c>
      <c r="CD64">
        <f t="shared" si="285"/>
        <v>1</v>
      </c>
      <c r="CE64">
        <f t="shared" si="285"/>
        <v>1</v>
      </c>
      <c r="CF64">
        <f t="shared" si="285"/>
        <v>1</v>
      </c>
      <c r="CG64">
        <f t="shared" si="286"/>
        <v>0</v>
      </c>
      <c r="CH64">
        <f t="shared" si="286"/>
        <v>0</v>
      </c>
    </row>
    <row r="65" spans="1:86" s="23" customFormat="1" ht="12.75">
      <c r="A65" s="6"/>
      <c r="B65" s="6"/>
      <c r="C65" s="6"/>
      <c r="D65" s="6"/>
      <c r="E65" s="6"/>
      <c r="F65" s="6"/>
      <c r="G65" s="6">
        <f>SUM(G58:G64)</f>
        <v>1</v>
      </c>
      <c r="H65" s="6">
        <f>AVERAGE(H58:H64)</f>
        <v>-0.5707482993197277</v>
      </c>
      <c r="I65" s="6">
        <f>AVERAGE(I58:I64)</f>
        <v>4.971428571428571</v>
      </c>
      <c r="J65" s="6"/>
      <c r="K65" s="6">
        <f>SUM(K58:K64)</f>
        <v>0</v>
      </c>
      <c r="L65" s="6"/>
      <c r="M65" s="6">
        <f>AVERAGE(M58:M64)</f>
        <v>-0.22486373877551036</v>
      </c>
      <c r="N65" s="6">
        <f>AVERAGE(N58:N64)</f>
        <v>4.392285466122449</v>
      </c>
      <c r="O65" s="6">
        <f>VAR(O61:O64)</f>
        <v>2.451591003545662</v>
      </c>
      <c r="P65" s="6">
        <v>10</v>
      </c>
      <c r="Q65" s="6">
        <f aca="true" t="shared" si="287" ref="Q65:V65">SUM(Q58:Q64)</f>
        <v>1</v>
      </c>
      <c r="R65" s="6">
        <f t="shared" si="287"/>
        <v>1</v>
      </c>
      <c r="S65" s="6">
        <f t="shared" si="287"/>
        <v>1</v>
      </c>
      <c r="T65" s="6">
        <f t="shared" si="287"/>
        <v>1</v>
      </c>
      <c r="U65" s="6">
        <f t="shared" si="287"/>
        <v>0</v>
      </c>
      <c r="V65" s="6">
        <f t="shared" si="287"/>
        <v>1</v>
      </c>
      <c r="W65" s="6"/>
      <c r="X65" s="6"/>
      <c r="Y65" s="6"/>
      <c r="Z65" s="6">
        <f>SUM(Z58:Z64)</f>
        <v>0</v>
      </c>
      <c r="AA65" s="6">
        <f>AVERAGE(AA58:AA64)</f>
        <v>0.1765070218938534</v>
      </c>
      <c r="AB65" s="6">
        <f>AVERAGE(AB58:AB64)</f>
        <v>18.814285714285717</v>
      </c>
      <c r="AC65" s="6"/>
      <c r="AD65" s="6" t="e">
        <f>SUM(AD58:AD64)</f>
        <v>#REF!</v>
      </c>
      <c r="AE65" s="6"/>
      <c r="AF65" s="6">
        <f>AVERAGE(AF58:AF63)</f>
        <v>-1.0367475899718144</v>
      </c>
      <c r="AG65" s="6" t="e">
        <f>AVERAGE(AG58:AG64)</f>
        <v>#REF!</v>
      </c>
      <c r="AH65" s="6">
        <f>VAR(AH61:AH64)</f>
        <v>0.21701037463345094</v>
      </c>
      <c r="AI65" s="6">
        <v>10</v>
      </c>
      <c r="AJ65" s="6">
        <f aca="true" t="shared" si="288" ref="AJ65:AO65">SUM(AJ58:AJ64)</f>
        <v>3</v>
      </c>
      <c r="AK65" s="6">
        <f t="shared" si="288"/>
        <v>3</v>
      </c>
      <c r="AL65" s="6">
        <f t="shared" si="288"/>
        <v>3</v>
      </c>
      <c r="AM65" s="6">
        <f t="shared" si="288"/>
        <v>4</v>
      </c>
      <c r="AN65" s="6">
        <f t="shared" si="288"/>
        <v>1</v>
      </c>
      <c r="AO65" s="6">
        <f t="shared" si="288"/>
        <v>1</v>
      </c>
      <c r="AP65" s="6"/>
      <c r="AQ65" s="6"/>
      <c r="AR65" s="6">
        <f>SUM(AR58:AR64)</f>
        <v>1</v>
      </c>
      <c r="AS65" s="6">
        <f>AVERAGE(AS58:AS64)</f>
        <v>-1.2221121973888471</v>
      </c>
      <c r="AT65" s="6">
        <f>AVERAGE(AT52:AT64)</f>
        <v>13</v>
      </c>
      <c r="AU65" s="6"/>
      <c r="AV65" s="6">
        <f>SUM(AV58:AV63)</f>
        <v>0</v>
      </c>
      <c r="AW65" s="6"/>
      <c r="AX65" s="6">
        <f>AVERAGE(AX58:AX63)</f>
        <v>-0.11481233189505684</v>
      </c>
      <c r="AY65" s="6" t="e">
        <f>AVERAGE(AY58:AY64)</f>
        <v>#REF!</v>
      </c>
      <c r="AZ65" s="6">
        <f>VAR(AZ61:AZ64)</f>
        <v>1.3514323028421342</v>
      </c>
      <c r="BA65" s="6">
        <v>10</v>
      </c>
      <c r="BB65" s="6">
        <f aca="true" t="shared" si="289" ref="BB65:BG65">SUM(BB58:BB64)</f>
        <v>1</v>
      </c>
      <c r="BC65" s="6">
        <f t="shared" si="289"/>
        <v>1</v>
      </c>
      <c r="BD65" s="6">
        <f t="shared" si="289"/>
        <v>1</v>
      </c>
      <c r="BE65" s="6">
        <f t="shared" si="289"/>
        <v>1</v>
      </c>
      <c r="BF65" s="6">
        <f t="shared" si="289"/>
        <v>0</v>
      </c>
      <c r="BG65" s="6">
        <f t="shared" si="289"/>
        <v>2</v>
      </c>
      <c r="BH65" s="6">
        <f>SUM(BH52:BH64)</f>
        <v>0</v>
      </c>
      <c r="BI65" s="6"/>
      <c r="BJ65" s="6"/>
      <c r="BK65" s="6">
        <f>SUM(BK58:BK64)</f>
        <v>0</v>
      </c>
      <c r="BL65" s="6">
        <f>AVERAGE(BL58:BL64)</f>
        <v>-1.2221121973888471</v>
      </c>
      <c r="BM65" s="6">
        <f>AVERAGE(BM58:BM64)</f>
        <v>9</v>
      </c>
      <c r="BN65" s="6"/>
      <c r="BO65" s="6">
        <f>SUM(BO58:BO64)</f>
        <v>0</v>
      </c>
      <c r="BP65" s="6"/>
      <c r="BQ65" s="6">
        <f>AVERAGE(BQ58:BQ64)</f>
        <v>0.04360096507936406</v>
      </c>
      <c r="BR65" s="6">
        <f>AVERAGE(BR58:BR64)</f>
        <v>8.89262502704762</v>
      </c>
      <c r="BS65" s="6">
        <f>VAR(BS61:BS64)</f>
        <v>0.6687386127596788</v>
      </c>
      <c r="BT65" s="6">
        <v>10</v>
      </c>
      <c r="BU65" s="6">
        <f aca="true" t="shared" si="290" ref="BU65:BZ65">SUM(BU58:BU64)</f>
        <v>0</v>
      </c>
      <c r="BV65" s="6">
        <f t="shared" si="290"/>
        <v>0</v>
      </c>
      <c r="BW65" s="6">
        <f t="shared" si="290"/>
        <v>0</v>
      </c>
      <c r="BX65" s="6">
        <f t="shared" si="290"/>
        <v>0</v>
      </c>
      <c r="BY65" s="6">
        <f t="shared" si="290"/>
        <v>0</v>
      </c>
      <c r="BZ65" s="6">
        <f t="shared" si="290"/>
        <v>1</v>
      </c>
      <c r="CA65" s="6"/>
      <c r="CB65" s="6">
        <f>SUM(CB58:CB64)</f>
        <v>2</v>
      </c>
      <c r="CC65" s="6">
        <f>SUM(CC58:CC63)</f>
        <v>0</v>
      </c>
      <c r="CD65" s="6">
        <f>SUM(CD58:CD64)</f>
        <v>3</v>
      </c>
      <c r="CE65" s="6">
        <f>SUM(CE58:CE64)</f>
        <v>3</v>
      </c>
      <c r="CF65" s="6">
        <f>SUM(CF58:CF64)</f>
        <v>4</v>
      </c>
      <c r="CG65" s="6">
        <f>SUM(CG58:CG64)</f>
        <v>0</v>
      </c>
      <c r="CH65" s="6">
        <f>SUM(CH58:CH64)</f>
        <v>0</v>
      </c>
    </row>
    <row r="66" spans="1:79" ht="12.75">
      <c r="A66" s="1"/>
      <c r="B66" s="1"/>
      <c r="C66" s="1"/>
      <c r="D66" s="1"/>
      <c r="E66" s="1"/>
      <c r="F66" s="1"/>
      <c r="G66" s="1"/>
      <c r="H66" s="1">
        <f>I$3+H65*I$4</f>
        <v>4.843877551020409</v>
      </c>
      <c r="I66" s="1"/>
      <c r="J66" s="1"/>
      <c r="K66" s="1"/>
      <c r="L66" s="1"/>
      <c r="M66" s="1">
        <f>N$3+M65*N$4</f>
        <v>5.3627043918367345</v>
      </c>
      <c r="N66" s="1"/>
      <c r="O66" s="24">
        <f>VAR(O61:O64)</f>
        <v>2.451591003545662</v>
      </c>
      <c r="P66" s="1">
        <v>20</v>
      </c>
      <c r="Q66" s="1"/>
      <c r="R66" s="1"/>
      <c r="S66" s="1">
        <f>S65-R65</f>
        <v>0</v>
      </c>
      <c r="T66" s="1"/>
      <c r="U66" s="1"/>
      <c r="V66" s="3"/>
      <c r="W66" s="1"/>
      <c r="X66" s="1"/>
      <c r="Y66" s="1"/>
      <c r="Z66" s="1"/>
      <c r="AA66" s="1">
        <f>AB$3+AA65*AB$4</f>
        <v>28.006090024794965</v>
      </c>
      <c r="AB66" s="1"/>
      <c r="AC66" s="1"/>
      <c r="AD66" s="1"/>
      <c r="AE66" s="1"/>
      <c r="AF66" s="1">
        <f>AG$3+AF65*AG$4</f>
        <v>21.090538737160657</v>
      </c>
      <c r="AG66" s="1"/>
      <c r="AH66" s="24">
        <f>VAR(AH61:AH64)</f>
        <v>0.21701037463345094</v>
      </c>
      <c r="AI66" s="1">
        <v>20</v>
      </c>
      <c r="AJ66" s="1"/>
      <c r="AK66" s="1"/>
      <c r="AL66" s="1">
        <f>AL65-AK65</f>
        <v>0</v>
      </c>
      <c r="AM66" s="1"/>
      <c r="AN66" s="1"/>
      <c r="AO66" s="3"/>
      <c r="AP66" s="1"/>
      <c r="AQ66" s="1"/>
      <c r="AR66" s="1"/>
      <c r="AS66" s="1">
        <f>EXP(AT$3+AS65*AT$4)-1</f>
        <v>8.383358952425828</v>
      </c>
      <c r="AT66" s="1"/>
      <c r="AU66" s="1"/>
      <c r="AV66" s="1"/>
      <c r="AW66" s="1"/>
      <c r="AX66" s="1">
        <f>EXP(AY$3+AX65*AY$4)-1</f>
        <v>12.48351424469681</v>
      </c>
      <c r="AY66" s="1"/>
      <c r="AZ66" s="24">
        <f>VAR(AZ61:AZ64)</f>
        <v>1.3514323028421342</v>
      </c>
      <c r="BA66" s="1">
        <v>20</v>
      </c>
      <c r="BB66" s="1"/>
      <c r="BC66" s="1"/>
      <c r="BD66" s="1">
        <f>BD65-BC65</f>
        <v>0</v>
      </c>
      <c r="BE66" s="1"/>
      <c r="BF66" s="1"/>
      <c r="BG66" s="3"/>
      <c r="BH66" s="1"/>
      <c r="BI66" s="1"/>
      <c r="BJ66" s="1"/>
      <c r="BK66" s="1"/>
      <c r="BL66" s="1">
        <f>BM$3+BL65*BM$4</f>
        <v>8.816683170391673</v>
      </c>
      <c r="BM66" s="1"/>
      <c r="BN66" s="1"/>
      <c r="BO66" s="1"/>
      <c r="BP66" s="1"/>
      <c r="BQ66" s="1">
        <f>BR$3+BQ65*BR$4</f>
        <v>9.006540144761905</v>
      </c>
      <c r="BR66" s="1"/>
      <c r="BS66" s="24">
        <f>VAR(BS61:BS64)</f>
        <v>0.6687386127596788</v>
      </c>
      <c r="BT66" s="1">
        <v>20</v>
      </c>
      <c r="BU66" s="1"/>
      <c r="BV66" s="1"/>
      <c r="BW66" s="1">
        <f>BW65-BV65</f>
        <v>0</v>
      </c>
      <c r="BX66" s="1"/>
      <c r="BY66" s="1"/>
      <c r="BZ66" s="3"/>
      <c r="CA66" s="1"/>
    </row>
    <row r="67" spans="1:79" ht="12.75">
      <c r="A67" s="1"/>
      <c r="B67" s="1"/>
      <c r="C67" s="1"/>
      <c r="D67" s="1"/>
      <c r="E67" s="1"/>
      <c r="F67" s="1"/>
      <c r="G67" s="1"/>
      <c r="H67" s="1">
        <f>STDEV(H58:H64)</f>
        <v>1.4268201661849726</v>
      </c>
      <c r="I67" s="1"/>
      <c r="J67" s="1"/>
      <c r="K67" s="1"/>
      <c r="L67" s="1"/>
      <c r="M67" s="1">
        <f>STDEV(M58:M64)</f>
        <v>1.2546223800779486</v>
      </c>
      <c r="N67" s="1"/>
      <c r="O67" s="1">
        <f>VAR(O61:O64)</f>
        <v>2.451591003545662</v>
      </c>
      <c r="P67" s="1">
        <v>30</v>
      </c>
      <c r="Q67" s="1"/>
      <c r="R67" s="1"/>
      <c r="S67" s="1"/>
      <c r="T67" s="1"/>
      <c r="U67" s="1"/>
      <c r="V67" s="3"/>
      <c r="W67" s="1"/>
      <c r="X67" s="1"/>
      <c r="Y67" s="1"/>
      <c r="Z67" s="1"/>
      <c r="AA67" s="1">
        <f>STDEV(AA58:AA64)</f>
        <v>1.2708707232962828</v>
      </c>
      <c r="AB67" s="1"/>
      <c r="AC67" s="1"/>
      <c r="AD67" s="1"/>
      <c r="AE67" s="1"/>
      <c r="AF67" s="1">
        <f>STDEV(AF58:AF63)</f>
        <v>1.4021169863109026</v>
      </c>
      <c r="AG67" s="1"/>
      <c r="AH67" s="1">
        <f>VAR(AH61:AH64)</f>
        <v>0.21701037463345094</v>
      </c>
      <c r="AI67" s="1">
        <v>30</v>
      </c>
      <c r="AJ67" s="1"/>
      <c r="AK67" s="1"/>
      <c r="AL67" s="1"/>
      <c r="AM67" s="1"/>
      <c r="AN67" s="1"/>
      <c r="AO67" s="3"/>
      <c r="AP67" s="1"/>
      <c r="AQ67" s="1"/>
      <c r="AR67" s="1"/>
      <c r="AS67" s="1">
        <f>STDEV(AS58:AS64)</f>
        <v>0.5315929493301073</v>
      </c>
      <c r="AT67" s="1"/>
      <c r="AU67" s="1"/>
      <c r="AV67" s="1"/>
      <c r="AW67" s="1"/>
      <c r="AX67" s="1">
        <f>STDEV(AX58:AX63)</f>
        <v>0.8892587230700632</v>
      </c>
      <c r="AY67" s="1"/>
      <c r="AZ67" s="1">
        <f>VAR(AZ61:AZ64)</f>
        <v>1.3514323028421342</v>
      </c>
      <c r="BA67" s="1">
        <v>30</v>
      </c>
      <c r="BB67" s="1"/>
      <c r="BC67" s="1"/>
      <c r="BD67" s="1"/>
      <c r="BE67" s="1"/>
      <c r="BF67" s="1"/>
      <c r="BG67" s="3"/>
      <c r="BH67" s="1"/>
      <c r="BI67" s="1"/>
      <c r="BJ67" s="1"/>
      <c r="BK67" s="1"/>
      <c r="BL67" s="1">
        <f>STDEV(BL58:BL64)</f>
        <v>0.5315929493301073</v>
      </c>
      <c r="BM67" s="1"/>
      <c r="BN67" s="1"/>
      <c r="BO67" s="1"/>
      <c r="BP67" s="1"/>
      <c r="BQ67" s="1">
        <f>STDEV(BQ58:BQ64)</f>
        <v>0.8125866503572663</v>
      </c>
      <c r="BR67" s="1"/>
      <c r="BS67" s="1">
        <f>VAR(BS61:BS64)</f>
        <v>0.6687386127596788</v>
      </c>
      <c r="BT67" s="1">
        <v>30</v>
      </c>
      <c r="BU67" s="1"/>
      <c r="BV67" s="1"/>
      <c r="BW67" s="1"/>
      <c r="BX67" s="1"/>
      <c r="BY67" s="1"/>
      <c r="BZ67" s="3"/>
      <c r="CA67" s="1"/>
    </row>
    <row r="68" spans="1:79" ht="12.75">
      <c r="A68" s="1"/>
      <c r="B68" s="1"/>
      <c r="C68" s="1"/>
      <c r="D68" s="1"/>
      <c r="E68" s="1"/>
      <c r="F68" s="1"/>
      <c r="G68" s="1"/>
      <c r="H68" s="1">
        <f>SQRT(H67^2+H65^2)</f>
        <v>1.5367398634149094</v>
      </c>
      <c r="I68" s="1"/>
      <c r="J68" s="1"/>
      <c r="K68" s="1"/>
      <c r="L68" s="1"/>
      <c r="M68" s="1">
        <f>SQRT(M67^2+M65^2)</f>
        <v>1.2746140661425942</v>
      </c>
      <c r="N68" s="1"/>
      <c r="O68" s="1"/>
      <c r="P68" s="1"/>
      <c r="Q68" s="1"/>
      <c r="R68" s="1"/>
      <c r="S68" s="1"/>
      <c r="T68" s="1"/>
      <c r="U68" s="1"/>
      <c r="V68" s="3"/>
      <c r="W68" s="1"/>
      <c r="X68" s="1"/>
      <c r="Y68" s="1"/>
      <c r="Z68" s="1"/>
      <c r="AA68" s="1">
        <f>SQRT(AA67^2+AA65^2)</f>
        <v>1.2830694151562707</v>
      </c>
      <c r="AB68" s="1"/>
      <c r="AC68" s="1"/>
      <c r="AD68" s="1"/>
      <c r="AE68" s="1"/>
      <c r="AF68" s="1">
        <f>SQRT(AF67^2+AF65^2)</f>
        <v>1.7437825577215564</v>
      </c>
      <c r="AG68" s="1"/>
      <c r="AH68" s="1"/>
      <c r="AI68" s="1"/>
      <c r="AJ68" s="1"/>
      <c r="AK68" s="1"/>
      <c r="AL68" s="1"/>
      <c r="AM68" s="1"/>
      <c r="AN68" s="1"/>
      <c r="AO68" s="3"/>
      <c r="AP68" s="1"/>
      <c r="AQ68" s="1"/>
      <c r="AR68" s="1"/>
      <c r="AS68" s="1">
        <f>SQRT(AS67^2+AS65^2)</f>
        <v>1.3327225092959443</v>
      </c>
      <c r="AT68" s="1"/>
      <c r="AU68" s="1"/>
      <c r="AV68" s="1"/>
      <c r="AW68" s="1"/>
      <c r="AX68" s="1">
        <f>SQRT(AX67^2+AX65^2)</f>
        <v>0.8966398095731529</v>
      </c>
      <c r="AY68" s="1"/>
      <c r="AZ68" s="1"/>
      <c r="BA68" s="1"/>
      <c r="BB68" s="1"/>
      <c r="BC68" s="1"/>
      <c r="BD68" s="1"/>
      <c r="BE68" s="1"/>
      <c r="BF68" s="1"/>
      <c r="BG68" s="3"/>
      <c r="BH68" s="1"/>
      <c r="BI68" s="1"/>
      <c r="BJ68" s="1"/>
      <c r="BK68" s="1"/>
      <c r="BL68" s="1">
        <f>SQRT(BL67^2+BL65^2)</f>
        <v>1.3327225092959443</v>
      </c>
      <c r="BM68" s="1"/>
      <c r="BN68" s="1"/>
      <c r="BO68" s="1"/>
      <c r="BP68" s="1"/>
      <c r="BQ68" s="1">
        <f>SQRT(BQ67^2+BQ65^2)</f>
        <v>0.8137555581958836</v>
      </c>
      <c r="BR68" s="1"/>
      <c r="BS68" s="1"/>
      <c r="BT68" s="1"/>
      <c r="BU68" s="1"/>
      <c r="BV68" s="1"/>
      <c r="BW68" s="1"/>
      <c r="BX68" s="1"/>
      <c r="BY68" s="1"/>
      <c r="BZ68" s="3"/>
      <c r="CA68" s="1"/>
    </row>
    <row r="69" spans="1:7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3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ht="12.75">
      <c r="A70" s="1"/>
      <c r="B70" s="1"/>
      <c r="C70" s="1"/>
      <c r="D70" s="1"/>
      <c r="E70" s="1"/>
      <c r="F70" s="1"/>
      <c r="G70" s="1"/>
      <c r="H70" s="1">
        <f>AVERAGE(H5:H17,H24:H30,H37:H39,H46:H51,H58:H64)</f>
        <v>-0.19348280423280403</v>
      </c>
      <c r="I70" s="1"/>
      <c r="J70" s="1"/>
      <c r="K70" s="1"/>
      <c r="L70" s="1"/>
      <c r="M70" s="1">
        <f>AVERAGE(M5:M16,M24:M30,M37:M39,M46:M51,M58:M64)</f>
        <v>-0.33747653186975635</v>
      </c>
      <c r="N70" s="1"/>
      <c r="O70" s="1"/>
      <c r="P70" s="1"/>
      <c r="Q70" s="1"/>
      <c r="R70" s="1"/>
      <c r="S70" s="1"/>
      <c r="T70" s="1"/>
      <c r="U70" s="1"/>
      <c r="V70" s="3"/>
      <c r="W70" s="1"/>
      <c r="X70" s="1"/>
      <c r="Y70" s="1"/>
      <c r="Z70" s="1"/>
      <c r="AA70" s="1">
        <f>AVERAGE(AA5:AA17,AA24:AA30,AA37:AA39,AA46:AA51,AA58:AA64)</f>
        <v>-0.7112124535537417</v>
      </c>
      <c r="AB70" s="1"/>
      <c r="AC70" s="1"/>
      <c r="AE70" s="1"/>
      <c r="AF70" s="1">
        <f>AVERAGE(AF5:AF17,AF24:AF29,AF37:AF39,AF46:AF49,AF58:AF63)</f>
        <v>-0.6518513268674037</v>
      </c>
      <c r="AG70" s="1"/>
      <c r="AH70" s="1"/>
      <c r="AJ70" s="1"/>
      <c r="AK70" s="1"/>
      <c r="AL70" s="1"/>
      <c r="AM70" s="1"/>
      <c r="AN70" s="1"/>
      <c r="AO70" s="1"/>
      <c r="AP70" s="1"/>
      <c r="AQ70" s="1"/>
      <c r="AR70" s="1"/>
      <c r="AS70" s="1">
        <f>AVERAGE(AS5:AS17,AS24:AS30,AS37:AS39,AS46:AS51,AS58:AS64)</f>
        <v>-1.137104250977956</v>
      </c>
      <c r="AT70" s="1"/>
      <c r="AU70" s="1"/>
      <c r="AV70" s="1"/>
      <c r="AW70" s="1"/>
      <c r="AX70" s="1">
        <f>AVERAGE(AX5:AX17,AX24:AX30,AX37:AX39,AX46:AX51,AX58:AX63)</f>
        <v>-0.010114854708940404</v>
      </c>
      <c r="AZ70" s="1"/>
      <c r="BA70" s="1"/>
      <c r="BB70" s="1"/>
      <c r="BC70" s="1"/>
      <c r="BG70" s="1"/>
      <c r="BH70" s="1"/>
      <c r="BI70" s="1"/>
      <c r="BJ70" s="1"/>
      <c r="BK70" s="1"/>
      <c r="BL70" s="1">
        <f>AVERAGE(BL5:BL17,BL24:BL30,BL37:BL39,BL46:BL51,BL58:BL64)</f>
        <v>-1.137104250977956</v>
      </c>
      <c r="BM70" s="1"/>
      <c r="BN70" s="1"/>
      <c r="BO70" s="1"/>
      <c r="BP70" s="1"/>
      <c r="BQ70" s="1">
        <f>AVERAGE(BQ5:BQ17,BQ24:BQ30,BQ37:BQ39,BQ46:BQ51,BQ58:BQ64)</f>
        <v>-0.009588579694618238</v>
      </c>
      <c r="BR70" s="1"/>
      <c r="BS70" s="1"/>
      <c r="BT70" s="1"/>
      <c r="BV70" s="1"/>
      <c r="BW70" s="1"/>
      <c r="BX70" s="1"/>
      <c r="BY70" s="1"/>
      <c r="CA70" s="1"/>
    </row>
    <row r="71" spans="1:7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f>SQRT((O18*P18+O31*P31+O40*P40+O52*P52+O65*P65)/(P18+P31+P40+P52+P65))</f>
        <v>1.383442539996748</v>
      </c>
      <c r="P71" s="1">
        <v>10</v>
      </c>
      <c r="Q71" s="1"/>
      <c r="R71" s="1"/>
      <c r="S71" s="1"/>
      <c r="T71" s="1"/>
      <c r="U71" s="1"/>
      <c r="V71" s="3"/>
      <c r="W71" s="1"/>
      <c r="X71" s="1"/>
      <c r="Y71" s="1"/>
      <c r="Z71" s="1"/>
      <c r="AA71" s="1"/>
      <c r="AB71" s="1"/>
      <c r="AC71" s="1"/>
      <c r="AE71" s="1"/>
      <c r="AF71" s="1"/>
      <c r="AG71" s="1"/>
      <c r="AH71" s="1">
        <f>SQRT((AH18*AI18+AH31*AI31+AH40*AI40+AH52*AI52+AH65*AI65)/(AI18+AI31+AI40+AI52+AI65))</f>
        <v>1.079041858734595</v>
      </c>
      <c r="AJ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Z71" s="1">
        <f>SQRT((AZ18*BA18+AZ31*BA31+AZ40*BA40+AZ52*BA52+AZ65*BA65)/(BA18+BA31+BA40+BA52+BA65))</f>
        <v>1.2014570380006544</v>
      </c>
      <c r="BA71" s="1"/>
      <c r="BB71" s="1"/>
      <c r="BC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>
        <f>SQRT((BS18*BT18+BS31*BT31+BS40*BT40+BS52*BT52+BS65*BT65)/(BT18+BT31+BT40+BT52+BT65))</f>
        <v>0.722875945585869</v>
      </c>
      <c r="BT71" s="1"/>
      <c r="BV71" s="1"/>
      <c r="BW71" s="1"/>
      <c r="BX71" s="1"/>
      <c r="BY71" s="1"/>
      <c r="CA71" s="1"/>
    </row>
    <row r="72" spans="1:79" ht="12.75">
      <c r="A72" s="1"/>
      <c r="B72" s="1"/>
      <c r="C72" s="1"/>
      <c r="D72" s="1"/>
      <c r="E72" s="1"/>
      <c r="F72" s="1"/>
      <c r="G72" s="1"/>
      <c r="H72" s="1">
        <f>STDEV(H5:H17,H24:H30,H37:H39,H46:H51,H58:H64)</f>
        <v>1.3730532176871162</v>
      </c>
      <c r="I72" s="1"/>
      <c r="J72" s="1"/>
      <c r="K72" s="1"/>
      <c r="L72" s="1"/>
      <c r="M72" s="1">
        <f>STDEV(M5:M16,M24:M30,M37:M39,M46:M51,M58:M64)</f>
        <v>1.2033960721367494</v>
      </c>
      <c r="N72" s="1"/>
      <c r="O72" s="1">
        <f>SQRT((O19*P19+O32*P32+O41*P41+O53*P53+O66*P66)/(P19+P32+P41+P53+P66))</f>
        <v>1.383442539996748</v>
      </c>
      <c r="P72" s="1">
        <v>20</v>
      </c>
      <c r="Q72" s="1"/>
      <c r="R72" s="1"/>
      <c r="S72" s="1"/>
      <c r="T72" s="1"/>
      <c r="U72" s="1"/>
      <c r="V72" s="3"/>
      <c r="W72" s="1"/>
      <c r="X72" s="1"/>
      <c r="Y72" s="1"/>
      <c r="Z72" s="1"/>
      <c r="AA72" s="1">
        <f>STDEV(AA5:AA17,AA24:AA30,AA37:AA39,AA46:AA51,AA58:AA64)</f>
        <v>1.221868480107278</v>
      </c>
      <c r="AB72" s="1"/>
      <c r="AC72" s="1"/>
      <c r="AE72" s="1"/>
      <c r="AF72" s="1">
        <f>STDEV(AF5:AF17,AF24:AF29,AF37:AF39,AF46:AF49,AF58:AF63)</f>
        <v>1.2867148419894023</v>
      </c>
      <c r="AG72" s="1"/>
      <c r="AH72" s="1">
        <f>SQRT((AH19*AI19+AH32*AI32+AH41*AI41+AH53*AI53+AH66*AI66)/(AI19+AI32+AI41+AI53+AI66))</f>
        <v>1.079041858734595</v>
      </c>
      <c r="AJ72" s="1"/>
      <c r="AL72" s="1"/>
      <c r="AM72" s="1"/>
      <c r="AN72" s="1"/>
      <c r="AO72" s="1"/>
      <c r="AP72" s="1"/>
      <c r="AQ72" s="1"/>
      <c r="AR72" s="1"/>
      <c r="AS72" s="1">
        <f>STDEV(AS5:AS17,AS24:AS30,AS37:AS39,AS46:AS51,AS58:AS64)</f>
        <v>0.5821003572070992</v>
      </c>
      <c r="AT72" s="1"/>
      <c r="AU72" s="1"/>
      <c r="AV72" s="1"/>
      <c r="AW72" s="1"/>
      <c r="AX72" s="1">
        <f>STDEV(AX5:AX17,AX24:AX30,AX37:AX39,AX46:AX51,AX58:AX63)</f>
        <v>0.86302565063412</v>
      </c>
      <c r="AZ72" s="1">
        <f>SQRT((AZ19*BA19+AZ32*BA32+AZ41*BA41+AZ53*BA53+AZ66*BA66)/(BA19+BA32+BA41+BA53+BA66))</f>
        <v>1.2014570380006544</v>
      </c>
      <c r="BA72" s="1"/>
      <c r="BB72" s="1"/>
      <c r="BC72" s="1"/>
      <c r="BG72" s="1"/>
      <c r="BH72" s="1"/>
      <c r="BI72" s="1"/>
      <c r="BJ72" s="1"/>
      <c r="BK72" s="1"/>
      <c r="BL72" s="1">
        <f>STDEV(BL5:BL17,BL24:BL30,BL37:BL39,BL46:BL51,BL58:BL64)</f>
        <v>0.5821003572070992</v>
      </c>
      <c r="BM72" s="1"/>
      <c r="BN72" s="1"/>
      <c r="BO72" s="1"/>
      <c r="BP72" s="1"/>
      <c r="BQ72" s="1">
        <f>STDEV(BQ5:BQ17,BQ24:BQ30,BQ37:BQ39,BQ46:BQ51,BQ58:BQ64)</f>
        <v>0.7073462326403245</v>
      </c>
      <c r="BR72" s="1"/>
      <c r="BS72" s="1">
        <f>SQRT((BS19*BT19+BS32*BT32+BS41*BT41+BS53*BT53+BS66*BT66)/(BT19+BT32+BT41+BT53+BT66))</f>
        <v>0.722875945585869</v>
      </c>
      <c r="BT72" s="1"/>
      <c r="BV72" s="1"/>
      <c r="BW72" s="1"/>
      <c r="BX72" s="1"/>
      <c r="BY72" s="1"/>
      <c r="CA72" s="1"/>
    </row>
    <row r="73" spans="1:79" ht="12.75">
      <c r="A73" s="1"/>
      <c r="B73" s="1"/>
      <c r="C73" s="1"/>
      <c r="D73" s="1"/>
      <c r="E73" s="1"/>
      <c r="F73" s="1"/>
      <c r="G73" s="1"/>
      <c r="H73" s="1">
        <f>SQRT(H72^2+H70^2)</f>
        <v>1.3866184529764245</v>
      </c>
      <c r="I73" s="1"/>
      <c r="J73" s="1"/>
      <c r="K73" s="1"/>
      <c r="L73" s="1"/>
      <c r="M73" s="1">
        <f>SQRT(M72^2+M70^2)</f>
        <v>1.2498209935814788</v>
      </c>
      <c r="N73" s="1"/>
      <c r="O73" s="1">
        <f>SQRT((O20*P20+O33*P33+O42*P42+O54*P54+O67*P67)/(P20+P33+P42+P54+P67))</f>
        <v>1.383442539996748</v>
      </c>
      <c r="P73" s="1">
        <v>30</v>
      </c>
      <c r="Q73" s="1"/>
      <c r="R73" s="1"/>
      <c r="S73" s="1"/>
      <c r="T73" s="1"/>
      <c r="U73" s="1"/>
      <c r="V73" s="3"/>
      <c r="W73" s="1"/>
      <c r="X73" s="1"/>
      <c r="Y73" s="1"/>
      <c r="Z73" s="1"/>
      <c r="AA73" s="1">
        <f>SQRT(AA72^2+AA70^2)</f>
        <v>1.4137841903096822</v>
      </c>
      <c r="AB73" s="1"/>
      <c r="AC73" s="1"/>
      <c r="AE73" s="1"/>
      <c r="AF73" s="1">
        <f>SQRT(AF72^2+AF70^2)</f>
        <v>1.4424095246963005</v>
      </c>
      <c r="AG73" s="1"/>
      <c r="AH73" s="1">
        <f>SQRT((AH20*AI20+AH33*AI33+AH42*AI42+AH54*AI54+AH67*AI67)/(AI20+AI33+AI42+AI54+AI67))</f>
        <v>1.079041858734595</v>
      </c>
      <c r="AJ73" s="1"/>
      <c r="AL73" s="1"/>
      <c r="AM73" s="1"/>
      <c r="AN73" s="1"/>
      <c r="AO73" s="1"/>
      <c r="AP73" s="1"/>
      <c r="AQ73" s="1"/>
      <c r="AR73" s="1"/>
      <c r="AS73" s="1">
        <f>SQRT(AS72^2+AS70^2)</f>
        <v>1.277437631922894</v>
      </c>
      <c r="AT73" s="1"/>
      <c r="AU73" s="1"/>
      <c r="AV73" s="1"/>
      <c r="AW73" s="1"/>
      <c r="AX73" s="1">
        <f>SQRT(AX72^2+AX70^2)</f>
        <v>0.8630849227846754</v>
      </c>
      <c r="AZ73" s="1">
        <f>SQRT((AZ20*BA20+AZ33*BA33+AZ42*BA42+AZ54*BA54+AZ67*BA67)/(BA20+BA33+BA42+BA54+BA67))</f>
        <v>1.2014570380006544</v>
      </c>
      <c r="BA73" s="1"/>
      <c r="BB73" s="1"/>
      <c r="BC73" s="1"/>
      <c r="BG73" s="1"/>
      <c r="BH73" s="1"/>
      <c r="BI73" s="1"/>
      <c r="BJ73" s="1"/>
      <c r="BK73" s="1"/>
      <c r="BL73" s="1">
        <f>SQRT(BL72^2+BL70^2)</f>
        <v>1.277437631922894</v>
      </c>
      <c r="BM73" s="1"/>
      <c r="BN73" s="1"/>
      <c r="BO73" s="1"/>
      <c r="BP73" s="1"/>
      <c r="BQ73" s="1">
        <f>SQRT(BQ72^2+BQ70^2)</f>
        <v>0.7074112196530531</v>
      </c>
      <c r="BR73" s="1"/>
      <c r="BS73" s="1">
        <f>SQRT((BS20*BT20+BS33*BT33+BS42*BT42+BS54*BT54+BS67*BT67)/(BT20+BT33+BT42+BT54+BT67))</f>
        <v>0.7228759455858691</v>
      </c>
      <c r="BT73" s="1"/>
      <c r="BV73" s="1"/>
      <c r="BW73" s="1"/>
      <c r="BX73" s="1"/>
      <c r="BY73" s="1"/>
      <c r="CA73" s="1"/>
    </row>
    <row r="74" spans="1:7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3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 ht="12.75">
      <c r="A75" s="1" t="s">
        <v>467</v>
      </c>
      <c r="B75" s="1" t="s">
        <v>468</v>
      </c>
      <c r="C75" s="1" t="s">
        <v>469</v>
      </c>
      <c r="D75" s="1" t="s">
        <v>470</v>
      </c>
      <c r="E75" s="1" t="s">
        <v>471</v>
      </c>
      <c r="F75" s="1" t="s">
        <v>472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3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 ht="12.75">
      <c r="A76" s="1" t="s">
        <v>473</v>
      </c>
      <c r="B76" s="1">
        <f>SUM(C76:F76)</f>
        <v>15</v>
      </c>
      <c r="C76" s="1">
        <v>1</v>
      </c>
      <c r="D76" s="1">
        <v>2</v>
      </c>
      <c r="E76" s="1">
        <v>0</v>
      </c>
      <c r="F76" s="1">
        <v>12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3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1:6" ht="12.75">
      <c r="A77" s="1" t="s">
        <v>474</v>
      </c>
      <c r="B77" s="1">
        <f>SUM(C77:F77)</f>
        <v>7</v>
      </c>
      <c r="C77">
        <v>1</v>
      </c>
      <c r="D77">
        <v>0</v>
      </c>
      <c r="E77">
        <v>0</v>
      </c>
      <c r="F77">
        <v>6</v>
      </c>
    </row>
    <row r="78" spans="1:6" ht="12.75">
      <c r="A78" s="1" t="s">
        <v>475</v>
      </c>
      <c r="B78" s="1">
        <f>SUM(C78:F78)</f>
        <v>4</v>
      </c>
      <c r="C78">
        <v>0</v>
      </c>
      <c r="D78">
        <v>1</v>
      </c>
      <c r="E78">
        <v>0</v>
      </c>
      <c r="F78">
        <v>3</v>
      </c>
    </row>
    <row r="79" spans="1:6" ht="12.75">
      <c r="A79" s="1" t="s">
        <v>476</v>
      </c>
      <c r="B79" s="1">
        <f>SUM(C79:F79)</f>
        <v>7</v>
      </c>
      <c r="C79" s="1">
        <v>0</v>
      </c>
      <c r="D79" s="1">
        <v>0</v>
      </c>
      <c r="E79" s="1">
        <v>1</v>
      </c>
      <c r="F79" s="1">
        <v>6</v>
      </c>
    </row>
    <row r="80" spans="1:6" ht="12.75">
      <c r="A80" s="1" t="s">
        <v>477</v>
      </c>
      <c r="B80" s="1">
        <f>SUM(C80:F80)</f>
        <v>7</v>
      </c>
      <c r="C80" s="1">
        <v>1</v>
      </c>
      <c r="D80" s="1">
        <v>0</v>
      </c>
      <c r="E80" s="1">
        <v>0</v>
      </c>
      <c r="F80" s="1">
        <v>6</v>
      </c>
    </row>
    <row r="81" spans="1:6" ht="12.75">
      <c r="A81" s="1" t="s">
        <v>478</v>
      </c>
      <c r="B81">
        <f>SUM(B76:B80)</f>
        <v>40</v>
      </c>
      <c r="C81">
        <f>SUM(C76:C80)</f>
        <v>3</v>
      </c>
      <c r="D81">
        <f>SUM(D76:D80)</f>
        <v>3</v>
      </c>
      <c r="E81">
        <f>SUM(E76:E80)</f>
        <v>1</v>
      </c>
      <c r="F81">
        <f>SUM(F76:F80)</f>
        <v>33</v>
      </c>
    </row>
    <row r="82" spans="3:68" ht="12.75">
      <c r="C82" s="26">
        <f>C81/$B$81</f>
        <v>0.075</v>
      </c>
      <c r="D82" s="26">
        <f>D81/$B$81</f>
        <v>0.075</v>
      </c>
      <c r="E82" s="26">
        <f>E81/$B$81</f>
        <v>0.025</v>
      </c>
      <c r="F82" s="26">
        <f>F81/$B$81</f>
        <v>0.825</v>
      </c>
      <c r="G82" s="27"/>
      <c r="Y82" s="27"/>
      <c r="AT82" s="27"/>
      <c r="BP82" s="27"/>
    </row>
    <row r="83" ht="12.75"/>
    <row r="84" ht="12.75"/>
    <row r="85" ht="12.75"/>
    <row r="86" spans="7:86" ht="38.25">
      <c r="G86" s="28" t="s">
        <v>479</v>
      </c>
      <c r="H86" s="1" t="s">
        <v>480</v>
      </c>
      <c r="I86" s="1"/>
      <c r="J86" s="1"/>
      <c r="K86" s="1" t="s">
        <v>461</v>
      </c>
      <c r="L86" s="1"/>
      <c r="M86" s="1" t="s">
        <v>481</v>
      </c>
      <c r="N86" s="1"/>
      <c r="O86" s="1"/>
      <c r="P86" s="1"/>
      <c r="Q86" s="1" t="s">
        <v>435</v>
      </c>
      <c r="R86" s="1" t="s">
        <v>435</v>
      </c>
      <c r="S86" s="1" t="s">
        <v>435</v>
      </c>
      <c r="T86" s="1" t="s">
        <v>435</v>
      </c>
      <c r="U86" s="1"/>
      <c r="V86" s="3"/>
      <c r="W86" s="1"/>
      <c r="X86" s="1"/>
      <c r="Z86" s="28" t="s">
        <v>482</v>
      </c>
      <c r="AA86" s="1" t="s">
        <v>483</v>
      </c>
      <c r="AB86" s="1"/>
      <c r="AC86" s="1"/>
      <c r="AD86" s="1" t="s">
        <v>461</v>
      </c>
      <c r="AE86" s="1"/>
      <c r="AF86" s="1" t="s">
        <v>481</v>
      </c>
      <c r="AG86" s="1"/>
      <c r="AH86" s="1"/>
      <c r="AI86" s="1"/>
      <c r="AJ86" s="1" t="s">
        <v>435</v>
      </c>
      <c r="AK86" s="1" t="s">
        <v>435</v>
      </c>
      <c r="AL86" s="1" t="s">
        <v>435</v>
      </c>
      <c r="AM86" s="1" t="s">
        <v>435</v>
      </c>
      <c r="AN86" s="1"/>
      <c r="AO86" s="3"/>
      <c r="AP86" s="1"/>
      <c r="AQ86" s="1"/>
      <c r="AR86" s="28" t="s">
        <v>484</v>
      </c>
      <c r="AS86" s="1" t="s">
        <v>483</v>
      </c>
      <c r="AT86" s="1"/>
      <c r="AU86" s="1"/>
      <c r="AV86" s="1" t="s">
        <v>461</v>
      </c>
      <c r="AW86" s="1"/>
      <c r="AX86" s="1" t="s">
        <v>481</v>
      </c>
      <c r="AY86" s="1"/>
      <c r="AZ86" s="1"/>
      <c r="BA86" s="1"/>
      <c r="BB86" s="1" t="s">
        <v>435</v>
      </c>
      <c r="BC86" s="1" t="s">
        <v>435</v>
      </c>
      <c r="BD86" s="1" t="s">
        <v>435</v>
      </c>
      <c r="BE86" s="1" t="s">
        <v>435</v>
      </c>
      <c r="BF86" s="1"/>
      <c r="BG86" s="3"/>
      <c r="BH86" s="1"/>
      <c r="BI86" s="1"/>
      <c r="BJ86" s="1"/>
      <c r="BK86" s="28" t="s">
        <v>485</v>
      </c>
      <c r="BL86" s="1" t="s">
        <v>483</v>
      </c>
      <c r="BM86" s="1"/>
      <c r="BN86" s="1"/>
      <c r="BO86" s="1" t="s">
        <v>461</v>
      </c>
      <c r="BP86" s="1"/>
      <c r="BQ86" s="1" t="s">
        <v>481</v>
      </c>
      <c r="BR86" s="1"/>
      <c r="BS86" s="1"/>
      <c r="BT86" s="1"/>
      <c r="BU86" s="1" t="s">
        <v>435</v>
      </c>
      <c r="BV86" s="1" t="s">
        <v>435</v>
      </c>
      <c r="BW86" s="1" t="s">
        <v>435</v>
      </c>
      <c r="BX86" s="1" t="s">
        <v>435</v>
      </c>
      <c r="BY86" s="1"/>
      <c r="BZ86" s="3"/>
      <c r="CA86" s="28" t="s">
        <v>486</v>
      </c>
      <c r="CB86" s="10" t="s">
        <v>460</v>
      </c>
      <c r="CC86" s="1" t="s">
        <v>461</v>
      </c>
      <c r="CD86" s="1" t="s">
        <v>435</v>
      </c>
      <c r="CE86" s="1" t="s">
        <v>435</v>
      </c>
      <c r="CF86" s="1" t="s">
        <v>435</v>
      </c>
      <c r="CG86" s="1" t="s">
        <v>449</v>
      </c>
      <c r="CH86" s="1" t="s">
        <v>450</v>
      </c>
    </row>
    <row r="87" spans="1:86" ht="25.5">
      <c r="A87" t="s">
        <v>1</v>
      </c>
      <c r="G87" s="2" t="s">
        <v>439</v>
      </c>
      <c r="H87" s="1" t="s">
        <v>440</v>
      </c>
      <c r="I87" s="1"/>
      <c r="J87" s="1"/>
      <c r="K87" s="1" t="s">
        <v>446</v>
      </c>
      <c r="L87" s="1"/>
      <c r="M87" s="1" t="s">
        <v>440</v>
      </c>
      <c r="N87" s="1"/>
      <c r="O87" s="1"/>
      <c r="P87" s="1"/>
      <c r="Q87" s="1" t="s">
        <v>446</v>
      </c>
      <c r="R87" s="1" t="s">
        <v>446</v>
      </c>
      <c r="S87" s="1" t="s">
        <v>447</v>
      </c>
      <c r="T87" s="1" t="s">
        <v>448</v>
      </c>
      <c r="U87" s="1" t="s">
        <v>449</v>
      </c>
      <c r="V87" s="3" t="s">
        <v>450</v>
      </c>
      <c r="W87" s="1"/>
      <c r="X87" s="1"/>
      <c r="Z87" s="2" t="s">
        <v>439</v>
      </c>
      <c r="AA87" s="1" t="s">
        <v>440</v>
      </c>
      <c r="AB87" s="1"/>
      <c r="AC87" s="1"/>
      <c r="AD87" s="1" t="s">
        <v>446</v>
      </c>
      <c r="AE87" s="1"/>
      <c r="AF87" s="1" t="s">
        <v>440</v>
      </c>
      <c r="AG87" s="1"/>
      <c r="AH87" s="1"/>
      <c r="AI87" s="1"/>
      <c r="AJ87" s="1" t="s">
        <v>446</v>
      </c>
      <c r="AK87" s="1" t="s">
        <v>446</v>
      </c>
      <c r="AL87" s="1" t="s">
        <v>447</v>
      </c>
      <c r="AM87" s="1" t="s">
        <v>448</v>
      </c>
      <c r="AN87" s="1" t="s">
        <v>449</v>
      </c>
      <c r="AO87" s="3" t="s">
        <v>450</v>
      </c>
      <c r="AP87" s="1"/>
      <c r="AQ87" s="1"/>
      <c r="AR87" s="2" t="s">
        <v>439</v>
      </c>
      <c r="AS87" s="1" t="s">
        <v>440</v>
      </c>
      <c r="AT87" s="1"/>
      <c r="AU87" s="1"/>
      <c r="AV87" s="1" t="s">
        <v>446</v>
      </c>
      <c r="AW87" s="1"/>
      <c r="AX87" s="1" t="s">
        <v>440</v>
      </c>
      <c r="AY87" s="1"/>
      <c r="AZ87" s="1"/>
      <c r="BA87" s="1"/>
      <c r="BB87" s="1" t="s">
        <v>446</v>
      </c>
      <c r="BC87" s="1" t="s">
        <v>446</v>
      </c>
      <c r="BD87" s="1" t="s">
        <v>447</v>
      </c>
      <c r="BE87" s="1" t="s">
        <v>448</v>
      </c>
      <c r="BF87" s="1" t="s">
        <v>449</v>
      </c>
      <c r="BG87" s="3" t="s">
        <v>450</v>
      </c>
      <c r="BH87" s="1"/>
      <c r="BI87" s="1"/>
      <c r="BJ87" s="1"/>
      <c r="BK87" s="2" t="s">
        <v>439</v>
      </c>
      <c r="BL87" s="1" t="s">
        <v>440</v>
      </c>
      <c r="BM87" s="1"/>
      <c r="BN87" s="1"/>
      <c r="BO87" s="1" t="s">
        <v>446</v>
      </c>
      <c r="BP87" s="1"/>
      <c r="BQ87" s="1" t="s">
        <v>440</v>
      </c>
      <c r="BR87" s="1"/>
      <c r="BS87" s="1"/>
      <c r="BT87" s="1"/>
      <c r="BU87" s="1" t="s">
        <v>446</v>
      </c>
      <c r="BV87" s="1" t="s">
        <v>446</v>
      </c>
      <c r="BW87" s="1" t="s">
        <v>447</v>
      </c>
      <c r="BX87" s="1" t="s">
        <v>448</v>
      </c>
      <c r="BY87" s="1" t="s">
        <v>449</v>
      </c>
      <c r="BZ87" s="3" t="s">
        <v>450</v>
      </c>
      <c r="CA87" s="1"/>
      <c r="CB87" s="1"/>
      <c r="CC87" s="1" t="s">
        <v>446</v>
      </c>
      <c r="CD87" s="1" t="s">
        <v>446</v>
      </c>
      <c r="CE87" s="1" t="s">
        <v>447</v>
      </c>
      <c r="CF87" s="1" t="s">
        <v>448</v>
      </c>
      <c r="CG87" s="1" t="s">
        <v>449</v>
      </c>
      <c r="CH87" s="1" t="s">
        <v>450</v>
      </c>
    </row>
    <row r="88" spans="1:86" ht="12.75">
      <c r="A88" t="s">
        <v>473</v>
      </c>
      <c r="B88" t="s">
        <v>487</v>
      </c>
      <c r="G88" s="1">
        <f>G18</f>
        <v>1</v>
      </c>
      <c r="H88" s="1">
        <f>H18</f>
        <v>0.4116373626373629</v>
      </c>
      <c r="I88" s="1"/>
      <c r="J88" s="1"/>
      <c r="K88" s="1">
        <f>K18</f>
        <v>0</v>
      </c>
      <c r="L88" s="1"/>
      <c r="M88" s="1">
        <f>M18</f>
        <v>-0.37851886028149834</v>
      </c>
      <c r="N88" s="1"/>
      <c r="O88" s="1"/>
      <c r="P88" s="1"/>
      <c r="Q88" s="1">
        <f>Q18</f>
        <v>2</v>
      </c>
      <c r="R88" s="1">
        <f>R18</f>
        <v>2</v>
      </c>
      <c r="S88" s="1">
        <f>S18-(R88)</f>
        <v>3</v>
      </c>
      <c r="T88" s="1">
        <f>T18</f>
        <v>6</v>
      </c>
      <c r="U88" s="1">
        <f>U18</f>
        <v>1</v>
      </c>
      <c r="V88" s="3">
        <f>V18-U88</f>
        <v>2</v>
      </c>
      <c r="W88" s="1"/>
      <c r="X88" s="1"/>
      <c r="Y88" s="1"/>
      <c r="Z88" s="1">
        <f>Z18</f>
        <v>0</v>
      </c>
      <c r="AA88" s="1">
        <f>AA18</f>
        <v>-0.9768956899798021</v>
      </c>
      <c r="AB88" s="1"/>
      <c r="AC88" s="1"/>
      <c r="AD88" s="1">
        <f>AD18</f>
        <v>0</v>
      </c>
      <c r="AE88" s="1"/>
      <c r="AF88" s="1">
        <f>AF18</f>
        <v>-0.7591272276488604</v>
      </c>
      <c r="AG88" s="1"/>
      <c r="AH88" s="1"/>
      <c r="AI88" s="1"/>
      <c r="AJ88" s="1">
        <f>AJ18</f>
        <v>2</v>
      </c>
      <c r="AK88" s="1">
        <f>AK18</f>
        <v>2</v>
      </c>
      <c r="AL88" s="1">
        <f>AL18-(AK88)</f>
        <v>3</v>
      </c>
      <c r="AM88" s="1">
        <f>AM18-AK88-AL88</f>
        <v>3</v>
      </c>
      <c r="AN88" s="1">
        <f>AN18</f>
        <v>0</v>
      </c>
      <c r="AO88" s="3">
        <f>AO18-AN88</f>
        <v>2</v>
      </c>
      <c r="AP88" s="1"/>
      <c r="AQ88" s="1"/>
      <c r="AR88" s="1">
        <f>AR18</f>
        <v>0</v>
      </c>
      <c r="AS88" s="1">
        <f>AS18</f>
        <v>-0.8799928349557232</v>
      </c>
      <c r="AT88" s="1"/>
      <c r="AU88" s="1"/>
      <c r="AV88" s="1">
        <f>AV18</f>
        <v>0</v>
      </c>
      <c r="AW88" s="1"/>
      <c r="AX88" s="1">
        <f>AX18</f>
        <v>-0.06396194025647349</v>
      </c>
      <c r="AY88" s="1"/>
      <c r="AZ88" s="1"/>
      <c r="BA88" s="1"/>
      <c r="BB88" s="1">
        <f>BB18</f>
        <v>0</v>
      </c>
      <c r="BC88" s="1">
        <f>BC18</f>
        <v>0</v>
      </c>
      <c r="BD88" s="1">
        <f>BD18-(BC88)</f>
        <v>0</v>
      </c>
      <c r="BE88" s="1">
        <f>BE18-BC88-BD88</f>
        <v>0</v>
      </c>
      <c r="BF88" s="1">
        <f>BF18</f>
        <v>1</v>
      </c>
      <c r="BG88" s="3">
        <f>BG18-BF88</f>
        <v>3</v>
      </c>
      <c r="BH88" s="1"/>
      <c r="BI88" s="1"/>
      <c r="BJ88" s="1"/>
      <c r="BK88" s="1">
        <f>BK18</f>
        <v>0</v>
      </c>
      <c r="BL88" s="1">
        <f>BL18</f>
        <v>-0.8799928349557232</v>
      </c>
      <c r="BM88" s="1"/>
      <c r="BN88" s="1"/>
      <c r="BO88" s="1">
        <f>BO18</f>
        <v>0</v>
      </c>
      <c r="BP88" s="1"/>
      <c r="BQ88" s="1">
        <f>BQ18</f>
        <v>-0.06445524792889</v>
      </c>
      <c r="BR88" s="1"/>
      <c r="BS88" s="1"/>
      <c r="BT88" s="1"/>
      <c r="BU88" s="1">
        <f>BU18</f>
        <v>0</v>
      </c>
      <c r="BV88" s="1">
        <f>BV18</f>
        <v>0</v>
      </c>
      <c r="BW88" s="1">
        <f>BW18-(BV88)</f>
        <v>0</v>
      </c>
      <c r="BX88" s="1">
        <f>BX18-BV88-BW88</f>
        <v>1</v>
      </c>
      <c r="BY88" s="1">
        <f>BY18</f>
        <v>5</v>
      </c>
      <c r="BZ88" s="3">
        <f>BZ18-BY88</f>
        <v>0</v>
      </c>
      <c r="CA88" s="1"/>
      <c r="CB88" s="1">
        <f>CB18</f>
        <v>1</v>
      </c>
      <c r="CC88" s="1">
        <f>CC18</f>
        <v>0</v>
      </c>
      <c r="CD88" s="1">
        <f>CD18</f>
        <v>4</v>
      </c>
      <c r="CE88" s="1">
        <f>CE18-CD88</f>
        <v>4</v>
      </c>
      <c r="CF88" s="1">
        <f>CF18-CD88-CE88</f>
        <v>3</v>
      </c>
      <c r="CG88" s="1">
        <f>CG18</f>
        <v>0</v>
      </c>
      <c r="CH88" s="1">
        <f>CH18-CG88</f>
        <v>0</v>
      </c>
    </row>
    <row r="89" spans="1:86" ht="12.75">
      <c r="A89" t="s">
        <v>473</v>
      </c>
      <c r="B89" t="s">
        <v>488</v>
      </c>
      <c r="H89" s="1">
        <f>H19</f>
        <v>6.317456043956044</v>
      </c>
      <c r="I89" s="1"/>
      <c r="J89" s="1"/>
      <c r="K89" s="1"/>
      <c r="L89" s="1"/>
      <c r="M89" s="1">
        <f>M19</f>
        <v>5.1322217095777525</v>
      </c>
      <c r="N89" s="1"/>
      <c r="O89" s="1"/>
      <c r="P89" s="1"/>
      <c r="Q89" s="1"/>
      <c r="R89" s="1"/>
      <c r="S89" s="1"/>
      <c r="T89" s="1"/>
      <c r="U89" s="1"/>
      <c r="V89" s="3"/>
      <c r="W89" s="1"/>
      <c r="X89" s="1"/>
      <c r="Y89" s="1"/>
      <c r="AA89" s="1">
        <f>AA19</f>
        <v>21.431694567115127</v>
      </c>
      <c r="AB89" s="1"/>
      <c r="AC89" s="1"/>
      <c r="AD89" s="1"/>
      <c r="AE89" s="1"/>
      <c r="AF89" s="1">
        <f>AF19</f>
        <v>22.672974802401495</v>
      </c>
      <c r="AG89" s="1"/>
      <c r="AH89" s="1"/>
      <c r="AI89" s="1"/>
      <c r="AJ89" s="1"/>
      <c r="AK89" s="1"/>
      <c r="AL89" s="1"/>
      <c r="AM89" s="1"/>
      <c r="AN89" s="1"/>
      <c r="AO89" s="3"/>
      <c r="AP89" s="1"/>
      <c r="AQ89" s="1"/>
      <c r="AS89" s="1">
        <f>AS19</f>
        <v>9.495511351716754</v>
      </c>
      <c r="AT89" s="1"/>
      <c r="AU89" s="1"/>
      <c r="AV89" s="1"/>
      <c r="AW89" s="1"/>
      <c r="AX89" s="1">
        <f>AX19</f>
        <v>12.70987245373591</v>
      </c>
      <c r="AY89" s="1"/>
      <c r="AZ89" s="1"/>
      <c r="BA89" s="1"/>
      <c r="BB89" s="1"/>
      <c r="BC89" s="1"/>
      <c r="BD89" s="1"/>
      <c r="BE89" s="1"/>
      <c r="BF89" s="1"/>
      <c r="BG89" s="3"/>
      <c r="BH89" s="1"/>
      <c r="BI89" s="1"/>
      <c r="BJ89" s="1"/>
      <c r="BL89" s="1">
        <f>BL19</f>
        <v>8.868001074756641</v>
      </c>
      <c r="BM89" s="1"/>
      <c r="BN89" s="1"/>
      <c r="BO89" s="1"/>
      <c r="BP89" s="1"/>
      <c r="BQ89" s="1">
        <f>BQ19</f>
        <v>8.990331712810667</v>
      </c>
      <c r="BR89" s="1"/>
      <c r="BS89" s="1"/>
      <c r="BT89" s="1"/>
      <c r="BU89" s="1"/>
      <c r="BV89" s="1"/>
      <c r="BW89" s="1"/>
      <c r="BX89" s="1"/>
      <c r="BY89" s="1"/>
      <c r="BZ89" s="3"/>
      <c r="CA89" s="1"/>
      <c r="CB89" s="1"/>
      <c r="CC89" s="1"/>
      <c r="CD89" s="1"/>
      <c r="CE89" s="1"/>
      <c r="CF89" s="1"/>
      <c r="CG89" s="1"/>
      <c r="CH89" s="1"/>
    </row>
    <row r="90" spans="1:86" ht="12.75">
      <c r="A90" t="s">
        <v>473</v>
      </c>
      <c r="B90" t="s">
        <v>489</v>
      </c>
      <c r="H90" s="1">
        <f>H20</f>
        <v>1.2961216618278677</v>
      </c>
      <c r="I90" s="1"/>
      <c r="J90" s="1"/>
      <c r="K90" s="1"/>
      <c r="L90" s="1"/>
      <c r="M90" s="1">
        <f>M20</f>
        <v>1.2628631867118991</v>
      </c>
      <c r="N90" s="1"/>
      <c r="O90" s="1"/>
      <c r="P90" s="1"/>
      <c r="Q90" s="1"/>
      <c r="R90" s="1"/>
      <c r="S90" s="1"/>
      <c r="T90" s="1"/>
      <c r="U90" s="1"/>
      <c r="V90" s="3"/>
      <c r="W90" s="1"/>
      <c r="X90" s="1"/>
      <c r="Y90" s="1"/>
      <c r="AA90" s="1">
        <f>AA20</f>
        <v>1.1984648926169834</v>
      </c>
      <c r="AB90" s="1"/>
      <c r="AC90" s="1"/>
      <c r="AD90" s="1"/>
      <c r="AE90" s="1"/>
      <c r="AF90" s="1">
        <f>AF20</f>
        <v>1.3501247509969936</v>
      </c>
      <c r="AG90" s="1"/>
      <c r="AH90" s="1"/>
      <c r="AI90" s="1"/>
      <c r="AJ90" s="1"/>
      <c r="AK90" s="1"/>
      <c r="AL90" s="1"/>
      <c r="AM90" s="1"/>
      <c r="AN90" s="1"/>
      <c r="AO90" s="3"/>
      <c r="AP90" s="1"/>
      <c r="AQ90" s="1"/>
      <c r="AS90" s="1">
        <f>AS20</f>
        <v>0.680374906446179</v>
      </c>
      <c r="AT90" s="1"/>
      <c r="AU90" s="1"/>
      <c r="AV90" s="1"/>
      <c r="AW90" s="1"/>
      <c r="AX90" s="1">
        <f>AX20</f>
        <v>0.7295100485080598</v>
      </c>
      <c r="AY90" s="1"/>
      <c r="AZ90" s="1"/>
      <c r="BA90" s="1"/>
      <c r="BB90" s="1"/>
      <c r="BC90" s="1"/>
      <c r="BD90" s="1"/>
      <c r="BE90" s="1"/>
      <c r="BF90" s="1"/>
      <c r="BG90" s="3"/>
      <c r="BH90" s="1"/>
      <c r="BI90" s="1"/>
      <c r="BJ90" s="1"/>
      <c r="BL90" s="1">
        <f>BL20</f>
        <v>0.680374906446179</v>
      </c>
      <c r="BM90" s="1"/>
      <c r="BN90" s="1"/>
      <c r="BO90" s="1"/>
      <c r="BP90" s="1"/>
      <c r="BQ90" s="1">
        <f>BQ20</f>
        <v>0.8293979189241334</v>
      </c>
      <c r="BR90" s="1"/>
      <c r="BS90" s="1"/>
      <c r="BT90" s="1"/>
      <c r="BU90" s="1"/>
      <c r="BV90" s="1"/>
      <c r="BW90" s="1"/>
      <c r="BX90" s="1"/>
      <c r="BY90" s="1"/>
      <c r="BZ90" s="3"/>
      <c r="CA90" s="1"/>
      <c r="CB90" s="1"/>
      <c r="CC90" s="1"/>
      <c r="CD90" s="1"/>
      <c r="CE90" s="1"/>
      <c r="CF90" s="1"/>
      <c r="CG90" s="1"/>
      <c r="CH90" s="1"/>
    </row>
    <row r="91" spans="1:86" s="21" customFormat="1" ht="13.5" thickBot="1">
      <c r="A91" s="21" t="s">
        <v>473</v>
      </c>
      <c r="B91" s="21" t="s">
        <v>490</v>
      </c>
      <c r="H91" s="29">
        <f>H21</f>
        <v>1.3599178947930928</v>
      </c>
      <c r="I91" s="29"/>
      <c r="J91" s="29"/>
      <c r="K91" s="29"/>
      <c r="L91" s="29"/>
      <c r="M91" s="29">
        <f>M21</f>
        <v>1.3183701892643573</v>
      </c>
      <c r="N91" s="29"/>
      <c r="O91" s="29"/>
      <c r="P91" s="29"/>
      <c r="Q91" s="29"/>
      <c r="R91" s="29"/>
      <c r="S91" s="29"/>
      <c r="T91" s="29"/>
      <c r="U91" s="29"/>
      <c r="V91" s="30"/>
      <c r="W91" s="29"/>
      <c r="X91" s="29"/>
      <c r="Y91" s="29"/>
      <c r="AA91" s="29">
        <f>AA21</f>
        <v>1.5461705235634753</v>
      </c>
      <c r="AB91" s="29"/>
      <c r="AC91" s="29"/>
      <c r="AD91" s="29"/>
      <c r="AE91" s="29"/>
      <c r="AF91" s="29">
        <f>AF21</f>
        <v>1.548906385490272</v>
      </c>
      <c r="AG91" s="29"/>
      <c r="AH91" s="29"/>
      <c r="AI91" s="29"/>
      <c r="AJ91" s="29"/>
      <c r="AK91" s="29"/>
      <c r="AL91" s="29"/>
      <c r="AM91" s="29"/>
      <c r="AN91" s="29"/>
      <c r="AO91" s="30"/>
      <c r="AP91" s="29"/>
      <c r="AQ91" s="29"/>
      <c r="AS91" s="29">
        <f>AS21</f>
        <v>1.1123387087101921</v>
      </c>
      <c r="AT91" s="29"/>
      <c r="AU91" s="29"/>
      <c r="AV91" s="29"/>
      <c r="AW91" s="29"/>
      <c r="AX91" s="29">
        <f>AX21</f>
        <v>0.7323087058581268</v>
      </c>
      <c r="AY91" s="29"/>
      <c r="AZ91" s="29"/>
      <c r="BA91" s="29"/>
      <c r="BB91" s="29"/>
      <c r="BC91" s="29"/>
      <c r="BD91" s="29"/>
      <c r="BE91" s="29"/>
      <c r="BF91" s="29"/>
      <c r="BG91" s="30"/>
      <c r="BH91" s="29"/>
      <c r="BI91" s="29"/>
      <c r="BJ91" s="29"/>
      <c r="BL91" s="29">
        <f>BL21</f>
        <v>1.1123387087101921</v>
      </c>
      <c r="BM91" s="29"/>
      <c r="BN91" s="29"/>
      <c r="BO91" s="29"/>
      <c r="BP91" s="29"/>
      <c r="BQ91" s="29">
        <f>BQ21</f>
        <v>0.831898663841491</v>
      </c>
      <c r="BR91" s="29"/>
      <c r="BS91" s="29"/>
      <c r="BT91" s="29"/>
      <c r="BU91" s="29"/>
      <c r="BV91" s="29"/>
      <c r="BW91" s="29"/>
      <c r="BX91" s="29"/>
      <c r="BY91" s="29"/>
      <c r="BZ91" s="30"/>
      <c r="CA91" s="29"/>
      <c r="CB91" s="29"/>
      <c r="CC91" s="29"/>
      <c r="CD91" s="29"/>
      <c r="CE91" s="29"/>
      <c r="CF91" s="29"/>
      <c r="CG91" s="29"/>
      <c r="CH91" s="29"/>
    </row>
    <row r="92" spans="1:86" ht="12.75">
      <c r="A92" t="s">
        <v>474</v>
      </c>
      <c r="B92" t="s">
        <v>487</v>
      </c>
      <c r="G92" s="1">
        <f>G31</f>
        <v>1</v>
      </c>
      <c r="H92" s="1">
        <f>H31</f>
        <v>-1.0860544217687074</v>
      </c>
      <c r="I92" s="1"/>
      <c r="J92" s="1"/>
      <c r="K92" s="1">
        <f>K31</f>
        <v>0</v>
      </c>
      <c r="L92" s="1"/>
      <c r="M92" s="1">
        <f>M31</f>
        <v>-0.19630315102040782</v>
      </c>
      <c r="N92" s="1"/>
      <c r="O92" s="1"/>
      <c r="P92" s="1"/>
      <c r="Q92" s="1">
        <f>Q24</f>
        <v>0</v>
      </c>
      <c r="R92" s="1">
        <f>R31</f>
        <v>0</v>
      </c>
      <c r="S92" s="1">
        <f>S31-(R92)</f>
        <v>1</v>
      </c>
      <c r="T92" s="1">
        <f>T31</f>
        <v>1</v>
      </c>
      <c r="U92" s="1">
        <f>U31</f>
        <v>0</v>
      </c>
      <c r="V92" s="3">
        <f>V31-U92</f>
        <v>1</v>
      </c>
      <c r="W92" s="1"/>
      <c r="X92" s="1"/>
      <c r="Z92" s="1">
        <f>Z31</f>
        <v>0</v>
      </c>
      <c r="AA92" s="1">
        <f>AA31</f>
        <v>-1.3298578825719714</v>
      </c>
      <c r="AB92" s="1"/>
      <c r="AC92" s="1"/>
      <c r="AD92" s="1" t="e">
        <f>AD31</f>
        <v>#REF!</v>
      </c>
      <c r="AE92" s="1"/>
      <c r="AF92" s="1">
        <f>AF31</f>
        <v>-0.5361343089328181</v>
      </c>
      <c r="AG92" s="1"/>
      <c r="AH92" s="1"/>
      <c r="AI92" s="1"/>
      <c r="AJ92" s="1">
        <f>AJ24</f>
        <v>0</v>
      </c>
      <c r="AK92" s="1">
        <f>AK31</f>
        <v>3</v>
      </c>
      <c r="AL92" s="1">
        <f>AL31-(AK92)</f>
        <v>0</v>
      </c>
      <c r="AM92" s="1">
        <f>AM31-AK92-AL92</f>
        <v>0</v>
      </c>
      <c r="AN92" s="1">
        <f>AN31</f>
        <v>0</v>
      </c>
      <c r="AO92" s="3">
        <f>AO31-AN92</f>
        <v>1</v>
      </c>
      <c r="AP92" s="1"/>
      <c r="AQ92" s="1"/>
      <c r="AR92" s="1">
        <f>AR31</f>
        <v>0</v>
      </c>
      <c r="AS92" s="1">
        <f>AS31</f>
        <v>-1.2221121973888471</v>
      </c>
      <c r="AT92" s="1"/>
      <c r="AU92" s="1"/>
      <c r="AV92" s="1">
        <f>AV31</f>
        <v>0</v>
      </c>
      <c r="AW92" s="1"/>
      <c r="AX92" s="1">
        <f>AX31</f>
        <v>0.11002660876799743</v>
      </c>
      <c r="AY92" s="1"/>
      <c r="AZ92" s="1"/>
      <c r="BA92" s="1"/>
      <c r="BB92" s="1">
        <f>BB24</f>
        <v>0</v>
      </c>
      <c r="BC92" s="1">
        <f>BC31</f>
        <v>0</v>
      </c>
      <c r="BD92" s="1">
        <f>BD31-(BC92)</f>
        <v>2</v>
      </c>
      <c r="BE92" s="1">
        <f>BE31-BC92-BD92</f>
        <v>0</v>
      </c>
      <c r="BF92" s="1">
        <f>BF31</f>
        <v>1</v>
      </c>
      <c r="BG92" s="3">
        <f>BG31-BF92</f>
        <v>0</v>
      </c>
      <c r="BH92" s="1"/>
      <c r="BI92" s="1"/>
      <c r="BJ92" s="1"/>
      <c r="BK92" s="1">
        <f>BK31</f>
        <v>0</v>
      </c>
      <c r="BL92" s="1">
        <f>BL31</f>
        <v>-1.2221121973888471</v>
      </c>
      <c r="BM92" s="1"/>
      <c r="BN92" s="1"/>
      <c r="BO92" s="1">
        <f>BO31</f>
        <v>0</v>
      </c>
      <c r="BP92" s="1"/>
      <c r="BQ92" s="1">
        <f>BQ31</f>
        <v>0.22744248888888705</v>
      </c>
      <c r="BR92" s="1"/>
      <c r="BS92" s="1"/>
      <c r="BT92" s="1"/>
      <c r="BU92" s="1">
        <f>BU24</f>
        <v>0</v>
      </c>
      <c r="BV92" s="1">
        <f>BV31</f>
        <v>0</v>
      </c>
      <c r="BW92" s="1">
        <f>BW31-(BV92)</f>
        <v>0</v>
      </c>
      <c r="BX92" s="1">
        <f>BX31-BV92-BW92</f>
        <v>0</v>
      </c>
      <c r="BY92" s="1">
        <f>BY31</f>
        <v>2</v>
      </c>
      <c r="BZ92" s="3">
        <f>BZ31-BY92</f>
        <v>3</v>
      </c>
      <c r="CA92" s="1"/>
      <c r="CB92" s="1">
        <f>CB31</f>
        <v>1</v>
      </c>
      <c r="CC92" s="1">
        <f>CC31</f>
        <v>0</v>
      </c>
      <c r="CD92" s="1">
        <f>CD31</f>
        <v>3</v>
      </c>
      <c r="CE92" s="1">
        <f>CE31-CD92</f>
        <v>1</v>
      </c>
      <c r="CF92" s="1">
        <f>CF31-CD92-CE92</f>
        <v>0</v>
      </c>
      <c r="CG92" s="1">
        <f>CG31</f>
        <v>0</v>
      </c>
      <c r="CH92" s="1">
        <f>CH31-CG92</f>
        <v>0</v>
      </c>
    </row>
    <row r="93" spans="1:86" ht="12.75">
      <c r="A93" t="s">
        <v>474</v>
      </c>
      <c r="B93" t="s">
        <v>488</v>
      </c>
      <c r="H93" s="1">
        <f>H32</f>
        <v>4.070918367346939</v>
      </c>
      <c r="I93" s="1"/>
      <c r="J93" s="1"/>
      <c r="K93" s="1"/>
      <c r="L93" s="1"/>
      <c r="M93" s="1">
        <f>M32</f>
        <v>5.4055452734693885</v>
      </c>
      <c r="N93" s="1"/>
      <c r="O93" s="1"/>
      <c r="P93" s="1"/>
      <c r="Q93" s="1"/>
      <c r="R93" s="1"/>
      <c r="S93" s="1"/>
      <c r="T93" s="1"/>
      <c r="U93" s="1"/>
      <c r="V93" s="3"/>
      <c r="W93" s="1"/>
      <c r="X93" s="1"/>
      <c r="AA93" s="1">
        <f>AA32</f>
        <v>19.419810069339764</v>
      </c>
      <c r="AB93" s="1"/>
      <c r="AC93" s="1"/>
      <c r="AD93" s="1"/>
      <c r="AE93" s="1"/>
      <c r="AF93" s="1">
        <f>AF32</f>
        <v>23.944034439082937</v>
      </c>
      <c r="AG93" s="1"/>
      <c r="AH93" s="1"/>
      <c r="AI93" s="1"/>
      <c r="AJ93" s="1"/>
      <c r="AK93" s="1"/>
      <c r="AL93" s="1"/>
      <c r="AM93" s="1"/>
      <c r="AN93" s="1"/>
      <c r="AO93" s="3"/>
      <c r="AP93" s="1"/>
      <c r="AQ93" s="1"/>
      <c r="AS93" s="1">
        <f>AS32</f>
        <v>8.383358952425828</v>
      </c>
      <c r="AT93" s="1"/>
      <c r="AU93" s="1"/>
      <c r="AV93" s="1"/>
      <c r="AW93" s="1"/>
      <c r="AX93" s="1">
        <f>AX32</f>
        <v>13.513511473802764</v>
      </c>
      <c r="AY93" s="1"/>
      <c r="AZ93" s="1"/>
      <c r="BA93" s="1"/>
      <c r="BB93" s="1"/>
      <c r="BC93" s="1"/>
      <c r="BD93" s="1"/>
      <c r="BE93" s="1"/>
      <c r="BF93" s="1"/>
      <c r="BG93" s="3"/>
      <c r="BH93" s="1"/>
      <c r="BI93" s="1"/>
      <c r="BJ93" s="1"/>
      <c r="BL93" s="1">
        <f>BL32</f>
        <v>8.816683170391673</v>
      </c>
      <c r="BM93" s="1"/>
      <c r="BN93" s="1"/>
      <c r="BO93" s="1"/>
      <c r="BP93" s="1"/>
      <c r="BQ93" s="1">
        <f>BQ32</f>
        <v>9.034116373333333</v>
      </c>
      <c r="BR93" s="1"/>
      <c r="BS93" s="1"/>
      <c r="BT93" s="1"/>
      <c r="BU93" s="1"/>
      <c r="BV93" s="1"/>
      <c r="BW93" s="1"/>
      <c r="BX93" s="1"/>
      <c r="BY93" s="1"/>
      <c r="BZ93" s="3"/>
      <c r="CA93" s="1"/>
      <c r="CB93" s="1"/>
      <c r="CC93" s="1"/>
      <c r="CD93" s="1"/>
      <c r="CE93" s="1"/>
      <c r="CF93" s="1"/>
      <c r="CG93" s="1"/>
      <c r="CH93" s="1"/>
    </row>
    <row r="94" spans="1:86" ht="12.75">
      <c r="A94" t="s">
        <v>474</v>
      </c>
      <c r="B94" t="s">
        <v>489</v>
      </c>
      <c r="H94" s="1">
        <f>H33</f>
        <v>1.1935075917019409</v>
      </c>
      <c r="I94" s="1"/>
      <c r="J94" s="1"/>
      <c r="K94" s="1"/>
      <c r="L94" s="1"/>
      <c r="M94" s="1">
        <f>M33</f>
        <v>1.106433502920109</v>
      </c>
      <c r="N94" s="1"/>
      <c r="O94" s="1"/>
      <c r="P94" s="1"/>
      <c r="Q94" s="1"/>
      <c r="R94" s="1"/>
      <c r="S94" s="1"/>
      <c r="T94" s="1"/>
      <c r="U94" s="1"/>
      <c r="V94" s="3"/>
      <c r="W94" s="1"/>
      <c r="X94" s="1"/>
      <c r="AA94" s="1">
        <f>AA33</f>
        <v>1.1763030913612893</v>
      </c>
      <c r="AB94" s="1"/>
      <c r="AC94" s="1"/>
      <c r="AD94" s="1"/>
      <c r="AE94" s="1"/>
      <c r="AF94" s="1">
        <f>AF33</f>
        <v>1.7540907712824432</v>
      </c>
      <c r="AG94" s="1"/>
      <c r="AH94" s="1"/>
      <c r="AI94" s="1"/>
      <c r="AJ94" s="1"/>
      <c r="AK94" s="1"/>
      <c r="AL94" s="1"/>
      <c r="AM94" s="1"/>
      <c r="AN94" s="1"/>
      <c r="AO94" s="3"/>
      <c r="AP94" s="1"/>
      <c r="AQ94" s="1"/>
      <c r="AS94" s="1">
        <f>AS33</f>
        <v>0.5315929493301073</v>
      </c>
      <c r="AT94" s="1"/>
      <c r="AU94" s="1"/>
      <c r="AV94" s="1"/>
      <c r="AW94" s="1"/>
      <c r="AX94" s="1">
        <f>AX33</f>
        <v>1.2488420457969427</v>
      </c>
      <c r="AY94" s="1"/>
      <c r="AZ94" s="1"/>
      <c r="BA94" s="1"/>
      <c r="BB94" s="1"/>
      <c r="BC94" s="1"/>
      <c r="BD94" s="1"/>
      <c r="BE94" s="1"/>
      <c r="BF94" s="1"/>
      <c r="BG94" s="3"/>
      <c r="BH94" s="1" t="e">
        <f>#REF!</f>
        <v>#REF!</v>
      </c>
      <c r="BI94" s="1"/>
      <c r="BJ94" s="1"/>
      <c r="BL94" s="1">
        <f>BL33</f>
        <v>0.5315929493301073</v>
      </c>
      <c r="BM94" s="1"/>
      <c r="BN94" s="1"/>
      <c r="BO94" s="1"/>
      <c r="BP94" s="1"/>
      <c r="BQ94" s="1">
        <f>BQ33</f>
        <v>0.4800114667835907</v>
      </c>
      <c r="BR94" s="1"/>
      <c r="BS94" s="1"/>
      <c r="BT94" s="1"/>
      <c r="BU94" s="1"/>
      <c r="BV94" s="1"/>
      <c r="BW94" s="1"/>
      <c r="BX94" s="1"/>
      <c r="BY94" s="1"/>
      <c r="BZ94" s="3"/>
      <c r="CA94" s="1"/>
      <c r="CB94" s="1"/>
      <c r="CC94" s="1"/>
      <c r="CD94" s="1"/>
      <c r="CE94" s="1"/>
      <c r="CF94" s="1"/>
      <c r="CG94" s="1"/>
      <c r="CH94" s="1"/>
    </row>
    <row r="95" spans="1:86" s="21" customFormat="1" ht="13.5" thickBot="1">
      <c r="A95" s="21" t="s">
        <v>474</v>
      </c>
      <c r="B95" s="21" t="s">
        <v>490</v>
      </c>
      <c r="H95" s="29">
        <f>H34</f>
        <v>1.6136835434785621</v>
      </c>
      <c r="I95" s="29"/>
      <c r="J95" s="29"/>
      <c r="K95" s="29"/>
      <c r="L95" s="29"/>
      <c r="M95" s="29">
        <f>M34</f>
        <v>1.1237126071574546</v>
      </c>
      <c r="N95" s="29"/>
      <c r="O95" s="29"/>
      <c r="P95" s="29"/>
      <c r="Q95" s="29"/>
      <c r="R95" s="29"/>
      <c r="S95" s="29"/>
      <c r="T95" s="29"/>
      <c r="U95" s="29"/>
      <c r="V95" s="30"/>
      <c r="W95" s="29"/>
      <c r="X95" s="29"/>
      <c r="AA95" s="29">
        <f>AA34</f>
        <v>1.775446690437348</v>
      </c>
      <c r="AB95" s="29"/>
      <c r="AC95" s="29"/>
      <c r="AD95" s="29"/>
      <c r="AE95" s="29"/>
      <c r="AF95" s="29">
        <f>AF34</f>
        <v>1.8341958540769596</v>
      </c>
      <c r="AG95" s="29"/>
      <c r="AH95" s="29"/>
      <c r="AI95" s="29"/>
      <c r="AJ95" s="29"/>
      <c r="AK95" s="29"/>
      <c r="AL95" s="29"/>
      <c r="AM95" s="29"/>
      <c r="AN95" s="29"/>
      <c r="AO95" s="30"/>
      <c r="AP95" s="29"/>
      <c r="AQ95" s="29"/>
      <c r="AS95" s="29">
        <f>AS34</f>
        <v>1.3327225092959443</v>
      </c>
      <c r="AT95" s="29"/>
      <c r="AU95" s="29"/>
      <c r="AV95" s="29"/>
      <c r="AW95" s="29"/>
      <c r="AX95" s="29">
        <f>AX34</f>
        <v>1.2536795084818444</v>
      </c>
      <c r="AY95" s="29"/>
      <c r="AZ95" s="29"/>
      <c r="BA95" s="29"/>
      <c r="BB95" s="29"/>
      <c r="BC95" s="29"/>
      <c r="BD95" s="29"/>
      <c r="BE95" s="29"/>
      <c r="BF95" s="29"/>
      <c r="BG95" s="30"/>
      <c r="BH95" s="29"/>
      <c r="BI95" s="29"/>
      <c r="BJ95" s="29"/>
      <c r="BL95" s="29">
        <f>BL34</f>
        <v>1.3327225092959443</v>
      </c>
      <c r="BM95" s="29"/>
      <c r="BN95" s="29"/>
      <c r="BO95" s="29"/>
      <c r="BP95" s="29"/>
      <c r="BQ95" s="29">
        <f>BQ34</f>
        <v>0.5311695529637459</v>
      </c>
      <c r="BR95" s="29"/>
      <c r="BS95" s="29"/>
      <c r="BT95" s="29"/>
      <c r="BU95" s="29"/>
      <c r="BV95" s="29"/>
      <c r="BW95" s="29"/>
      <c r="BX95" s="29"/>
      <c r="BY95" s="29"/>
      <c r="BZ95" s="30"/>
      <c r="CA95" s="29"/>
      <c r="CB95" s="29"/>
      <c r="CC95" s="29"/>
      <c r="CD95" s="29"/>
      <c r="CE95" s="29"/>
      <c r="CF95" s="29"/>
      <c r="CG95" s="29"/>
      <c r="CH95" s="29"/>
    </row>
    <row r="96" spans="1:86" ht="12.75">
      <c r="A96" s="31" t="s">
        <v>475</v>
      </c>
      <c r="B96" t="s">
        <v>487</v>
      </c>
      <c r="G96" s="1">
        <f>G40</f>
        <v>1</v>
      </c>
      <c r="H96" s="1">
        <f>H40</f>
        <v>-0.15079365079365073</v>
      </c>
      <c r="I96" s="1"/>
      <c r="J96" s="1"/>
      <c r="K96" s="1">
        <f>K40</f>
        <v>0</v>
      </c>
      <c r="L96" s="1"/>
      <c r="M96" s="1">
        <f>M40</f>
        <v>0.07191534391534411</v>
      </c>
      <c r="N96" s="1"/>
      <c r="O96" s="1"/>
      <c r="P96" s="1"/>
      <c r="Q96" s="1">
        <f>Q28</f>
        <v>0</v>
      </c>
      <c r="R96" s="1">
        <f>R40</f>
        <v>0</v>
      </c>
      <c r="S96" s="1">
        <f>S40-(R96)</f>
        <v>1</v>
      </c>
      <c r="T96" s="1">
        <f>T40</f>
        <v>2</v>
      </c>
      <c r="U96" s="1">
        <f>U40</f>
        <v>0</v>
      </c>
      <c r="V96" s="3">
        <f>V40-U96</f>
        <v>0</v>
      </c>
      <c r="W96" s="1"/>
      <c r="X96" s="1"/>
      <c r="Z96" s="1">
        <f>Z40</f>
        <v>0</v>
      </c>
      <c r="AA96" s="1">
        <f>AA40</f>
        <v>-0.10652019456741524</v>
      </c>
      <c r="AB96" s="1"/>
      <c r="AC96" s="1"/>
      <c r="AD96" s="1">
        <f>AD40</f>
        <v>0</v>
      </c>
      <c r="AE96" s="1"/>
      <c r="AF96" s="1">
        <f>AF40</f>
        <v>-0.049528702337359176</v>
      </c>
      <c r="AG96" s="1"/>
      <c r="AH96" s="1"/>
      <c r="AI96" s="1"/>
      <c r="AJ96" s="1">
        <f>AJ28</f>
        <v>0</v>
      </c>
      <c r="AK96" s="1">
        <f>AK40</f>
        <v>0</v>
      </c>
      <c r="AL96" s="1">
        <f>AL40-(AK96)</f>
        <v>0</v>
      </c>
      <c r="AM96" s="1">
        <f>AM40-AK96-AL96</f>
        <v>0</v>
      </c>
      <c r="AN96" s="1">
        <f>AN40</f>
        <v>0</v>
      </c>
      <c r="AO96" s="3">
        <f>AO40-AN96</f>
        <v>2</v>
      </c>
      <c r="AP96" s="1"/>
      <c r="AQ96" s="1"/>
      <c r="AR96" s="1">
        <f>AR40</f>
        <v>0</v>
      </c>
      <c r="AS96" s="1">
        <f>AS40</f>
        <v>-1.4843278024689635</v>
      </c>
      <c r="AT96" s="1"/>
      <c r="AU96" s="1"/>
      <c r="AV96" s="1">
        <f>AV40</f>
        <v>0</v>
      </c>
      <c r="AW96" s="1"/>
      <c r="AX96" s="1">
        <f>AX40</f>
        <v>-0.06835564827704556</v>
      </c>
      <c r="AY96" s="1"/>
      <c r="AZ96" s="1"/>
      <c r="BA96" s="1"/>
      <c r="BB96" s="1">
        <f>BB28</f>
        <v>0</v>
      </c>
      <c r="BC96" s="1">
        <f>BC40</f>
        <v>0</v>
      </c>
      <c r="BD96" s="1">
        <f>BD40-(BC96)</f>
        <v>0</v>
      </c>
      <c r="BE96" s="1">
        <f>BE40-BC96-BD96</f>
        <v>0</v>
      </c>
      <c r="BF96" s="1">
        <f>BF40</f>
        <v>1</v>
      </c>
      <c r="BG96" s="3">
        <f>BG40-BF96</f>
        <v>0</v>
      </c>
      <c r="BH96" s="1"/>
      <c r="BI96" s="1"/>
      <c r="BJ96" s="1"/>
      <c r="BK96" s="1">
        <f>BK40</f>
        <v>0</v>
      </c>
      <c r="BL96" s="1">
        <f>BL40</f>
        <v>-1.4843278024689635</v>
      </c>
      <c r="BM96" s="1"/>
      <c r="BN96" s="1"/>
      <c r="BO96" s="1">
        <f>BO40</f>
        <v>0</v>
      </c>
      <c r="BP96" s="1"/>
      <c r="BQ96" s="1">
        <f>BQ40</f>
        <v>-0.000888888888888939</v>
      </c>
      <c r="BR96" s="1"/>
      <c r="BS96" s="1"/>
      <c r="BT96" s="1"/>
      <c r="BU96" s="1">
        <f>BU28</f>
        <v>0</v>
      </c>
      <c r="BV96" s="1">
        <f>BV40</f>
        <v>0</v>
      </c>
      <c r="BW96" s="1">
        <f>BW40-(BV96)</f>
        <v>0</v>
      </c>
      <c r="BX96" s="1">
        <f>BX40-BV96-BW96</f>
        <v>0</v>
      </c>
      <c r="BY96" s="1">
        <f>BY40</f>
        <v>0</v>
      </c>
      <c r="BZ96" s="3">
        <f>BZ40-BY96</f>
        <v>2</v>
      </c>
      <c r="CA96" s="1"/>
      <c r="CB96" s="1">
        <f>CB40</f>
        <v>1</v>
      </c>
      <c r="CC96" s="1">
        <f>CC40</f>
        <v>0</v>
      </c>
      <c r="CD96" s="1">
        <f>CD40</f>
        <v>0</v>
      </c>
      <c r="CE96" s="1">
        <f>CE40-CD96</f>
        <v>1</v>
      </c>
      <c r="CF96" s="1">
        <f>CF40-CD96-CE96</f>
        <v>1</v>
      </c>
      <c r="CG96" s="1">
        <f>CG40</f>
        <v>0</v>
      </c>
      <c r="CH96" s="1">
        <f>CH40-CG96</f>
        <v>0</v>
      </c>
    </row>
    <row r="97" spans="1:86" ht="12.75">
      <c r="A97" s="31" t="s">
        <v>475</v>
      </c>
      <c r="B97" t="s">
        <v>488</v>
      </c>
      <c r="H97" s="1">
        <f>H41</f>
        <v>5.473809523809524</v>
      </c>
      <c r="I97" s="1"/>
      <c r="J97" s="1"/>
      <c r="K97" s="1"/>
      <c r="L97" s="1"/>
      <c r="M97" s="1">
        <f>M41</f>
        <v>5.8078730158730165</v>
      </c>
      <c r="N97" s="1"/>
      <c r="O97" s="1"/>
      <c r="P97" s="1"/>
      <c r="Q97" s="1"/>
      <c r="R97" s="1"/>
      <c r="S97" s="1"/>
      <c r="T97" s="1"/>
      <c r="U97" s="1"/>
      <c r="V97" s="3"/>
      <c r="W97" s="1"/>
      <c r="X97" s="1"/>
      <c r="AA97" s="1">
        <f>AA41</f>
        <v>26.392834890965734</v>
      </c>
      <c r="AB97" s="1"/>
      <c r="AC97" s="1"/>
      <c r="AD97" s="1"/>
      <c r="AE97" s="1"/>
      <c r="AF97" s="1">
        <f>AF41</f>
        <v>26.717686396677053</v>
      </c>
      <c r="AG97" s="1"/>
      <c r="AH97" s="1"/>
      <c r="AI97" s="1"/>
      <c r="AJ97" s="1"/>
      <c r="AK97" s="1"/>
      <c r="AL97" s="1"/>
      <c r="AM97" s="1"/>
      <c r="AN97" s="1"/>
      <c r="AO97" s="3"/>
      <c r="AP97" s="1"/>
      <c r="AQ97" s="1"/>
      <c r="AS97" s="1">
        <f>AS41</f>
        <v>7.61141291917191</v>
      </c>
      <c r="AT97" s="1"/>
      <c r="AU97" s="1"/>
      <c r="AV97" s="1"/>
      <c r="AW97" s="1"/>
      <c r="AX97" s="1">
        <f>AX41</f>
        <v>12.690164980128651</v>
      </c>
      <c r="AY97" s="1"/>
      <c r="AZ97" s="1"/>
      <c r="BA97" s="1"/>
      <c r="BB97" s="1"/>
      <c r="BC97" s="1"/>
      <c r="BD97" s="1"/>
      <c r="BE97" s="1"/>
      <c r="BF97" s="1"/>
      <c r="BG97" s="3"/>
      <c r="BH97" s="1"/>
      <c r="BI97" s="1"/>
      <c r="BJ97" s="1"/>
      <c r="BL97" s="1">
        <f>BL41</f>
        <v>8.777350829629656</v>
      </c>
      <c r="BM97" s="1"/>
      <c r="BN97" s="1"/>
      <c r="BO97" s="1"/>
      <c r="BP97" s="1"/>
      <c r="BQ97" s="1">
        <f>BQ41</f>
        <v>8.999866666666666</v>
      </c>
      <c r="BR97" s="1"/>
      <c r="BS97" s="1"/>
      <c r="BT97" s="1"/>
      <c r="BU97" s="1"/>
      <c r="BV97" s="1"/>
      <c r="BW97" s="1"/>
      <c r="BX97" s="1"/>
      <c r="BY97" s="1"/>
      <c r="BZ97" s="3"/>
      <c r="CA97" s="1"/>
      <c r="CB97" s="1"/>
      <c r="CC97" s="1"/>
      <c r="CD97" s="1"/>
      <c r="CE97" s="1"/>
      <c r="CF97" s="1"/>
      <c r="CG97" s="1"/>
      <c r="CH97" s="1"/>
    </row>
    <row r="98" spans="1:86" ht="12.75">
      <c r="A98" s="31" t="s">
        <v>475</v>
      </c>
      <c r="B98" t="s">
        <v>489</v>
      </c>
      <c r="H98" s="1">
        <f>H42</f>
        <v>2.10727243794911</v>
      </c>
      <c r="I98" s="1"/>
      <c r="J98" s="1"/>
      <c r="K98" s="1"/>
      <c r="L98" s="1"/>
      <c r="M98" s="1">
        <f>M42</f>
        <v>1.676572583110624</v>
      </c>
      <c r="N98" s="1"/>
      <c r="O98" s="1"/>
      <c r="P98" s="1"/>
      <c r="Q98" s="1"/>
      <c r="R98" s="1"/>
      <c r="S98" s="1"/>
      <c r="T98" s="1"/>
      <c r="U98" s="1"/>
      <c r="V98" s="3"/>
      <c r="W98" s="1"/>
      <c r="X98" s="1"/>
      <c r="AA98" s="1">
        <f>AA42</f>
        <v>1.4455795391029729</v>
      </c>
      <c r="AB98" s="1"/>
      <c r="AC98" s="1"/>
      <c r="AD98" s="1"/>
      <c r="AE98" s="1"/>
      <c r="AF98" s="1">
        <f>AF42</f>
        <v>0.5328086770761294</v>
      </c>
      <c r="AG98" s="1"/>
      <c r="AH98" s="1"/>
      <c r="AI98" s="1"/>
      <c r="AJ98" s="1"/>
      <c r="AK98" s="1"/>
      <c r="AL98" s="1"/>
      <c r="AM98" s="1"/>
      <c r="AN98" s="1"/>
      <c r="AO98" s="3"/>
      <c r="AP98" s="1"/>
      <c r="AQ98" s="1"/>
      <c r="AS98" s="1">
        <f>AS42</f>
        <v>2.956507435933113</v>
      </c>
      <c r="AT98" s="1"/>
      <c r="AU98" s="1"/>
      <c r="AV98" s="1"/>
      <c r="AW98" s="1"/>
      <c r="AX98" s="1">
        <f>AX42</f>
        <v>4.326266200156516</v>
      </c>
      <c r="AY98" s="1"/>
      <c r="AZ98" s="1"/>
      <c r="BA98" s="1"/>
      <c r="BB98" s="1"/>
      <c r="BC98" s="1"/>
      <c r="BD98" s="1"/>
      <c r="BE98" s="1"/>
      <c r="BF98" s="1"/>
      <c r="BG98" s="3"/>
      <c r="BH98" s="1" t="e">
        <f>#REF!</f>
        <v>#REF!</v>
      </c>
      <c r="BI98" s="1"/>
      <c r="BJ98" s="1"/>
      <c r="BL98" s="1">
        <f>BL42</f>
        <v>3.0800270233510862</v>
      </c>
      <c r="BM98" s="1"/>
      <c r="BN98" s="1"/>
      <c r="BO98" s="1"/>
      <c r="BP98" s="1"/>
      <c r="BQ98" s="1">
        <f>BQ42</f>
        <v>2.80176085482114</v>
      </c>
      <c r="BR98" s="1"/>
      <c r="BS98" s="1"/>
      <c r="BT98" s="1"/>
      <c r="BU98" s="1"/>
      <c r="BV98" s="1"/>
      <c r="BW98" s="1"/>
      <c r="BX98" s="1"/>
      <c r="BY98" s="1"/>
      <c r="BZ98" s="3"/>
      <c r="CA98" s="1"/>
      <c r="CB98" s="1"/>
      <c r="CC98" s="1"/>
      <c r="CD98" s="1"/>
      <c r="CE98" s="1"/>
      <c r="CF98" s="1"/>
      <c r="CG98" s="1"/>
      <c r="CH98" s="1"/>
    </row>
    <row r="99" spans="1:86" s="21" customFormat="1" ht="13.5" thickBot="1">
      <c r="A99" s="32" t="s">
        <v>475</v>
      </c>
      <c r="B99" s="21" t="s">
        <v>490</v>
      </c>
      <c r="H99" s="29">
        <f>H43</f>
        <v>2.112660846624385</v>
      </c>
      <c r="I99" s="29"/>
      <c r="J99" s="29"/>
      <c r="K99" s="29"/>
      <c r="L99" s="29"/>
      <c r="M99" s="29">
        <f>M43</f>
        <v>1.6781142521082086</v>
      </c>
      <c r="N99" s="29"/>
      <c r="O99" s="29"/>
      <c r="P99" s="29"/>
      <c r="Q99" s="29"/>
      <c r="R99" s="29"/>
      <c r="S99" s="29"/>
      <c r="T99" s="29"/>
      <c r="U99" s="29"/>
      <c r="V99" s="30"/>
      <c r="W99" s="29"/>
      <c r="X99" s="29"/>
      <c r="AA99" s="29">
        <f>AA43</f>
        <v>1.4494987946610522</v>
      </c>
      <c r="AB99" s="29"/>
      <c r="AC99" s="29"/>
      <c r="AD99" s="29"/>
      <c r="AE99" s="29"/>
      <c r="AF99" s="29">
        <f>AF43</f>
        <v>0.5351057640530869</v>
      </c>
      <c r="AG99" s="29"/>
      <c r="AH99" s="29"/>
      <c r="AI99" s="29"/>
      <c r="AJ99" s="29"/>
      <c r="AK99" s="29"/>
      <c r="AL99" s="29"/>
      <c r="AM99" s="29"/>
      <c r="AN99" s="29"/>
      <c r="AO99" s="30"/>
      <c r="AP99" s="29"/>
      <c r="AQ99" s="29"/>
      <c r="AS99" s="29">
        <f>AS43</f>
        <v>3.3081966755182695</v>
      </c>
      <c r="AT99" s="29"/>
      <c r="AU99" s="29"/>
      <c r="AV99" s="29"/>
      <c r="AW99" s="29"/>
      <c r="AX99" s="29">
        <f>AX43</f>
        <v>4.326806181153493</v>
      </c>
      <c r="AY99" s="29"/>
      <c r="AZ99" s="29"/>
      <c r="BA99" s="29"/>
      <c r="BB99" s="29"/>
      <c r="BC99" s="29"/>
      <c r="BD99" s="29"/>
      <c r="BE99" s="29"/>
      <c r="BF99" s="29"/>
      <c r="BG99" s="30"/>
      <c r="BH99" s="29"/>
      <c r="BI99" s="29"/>
      <c r="BJ99" s="29"/>
      <c r="BL99" s="29">
        <f>BL43</f>
        <v>3.4190342919829417</v>
      </c>
      <c r="BM99" s="29"/>
      <c r="BN99" s="29"/>
      <c r="BO99" s="29"/>
      <c r="BP99" s="29"/>
      <c r="BQ99" s="29">
        <f>BQ43</f>
        <v>2.801760995825936</v>
      </c>
      <c r="BR99" s="29"/>
      <c r="BS99" s="29"/>
      <c r="BT99" s="29"/>
      <c r="BU99" s="29"/>
      <c r="BV99" s="29"/>
      <c r="BW99" s="29"/>
      <c r="BX99" s="29"/>
      <c r="BY99" s="29"/>
      <c r="BZ99" s="30"/>
      <c r="CA99" s="29"/>
      <c r="CB99" s="29"/>
      <c r="CC99" s="29"/>
      <c r="CD99" s="29"/>
      <c r="CE99" s="29"/>
      <c r="CF99" s="29"/>
      <c r="CG99" s="29"/>
      <c r="CH99" s="29"/>
    </row>
    <row r="100" spans="1:86" ht="12.75">
      <c r="A100" s="31" t="s">
        <v>476</v>
      </c>
      <c r="B100" t="s">
        <v>487</v>
      </c>
      <c r="G100" s="1">
        <f>G52</f>
        <v>0</v>
      </c>
      <c r="H100" s="1">
        <f>H52</f>
        <v>-0.04444444444444423</v>
      </c>
      <c r="I100" s="1"/>
      <c r="J100" s="1"/>
      <c r="K100" s="1">
        <f>K52</f>
        <v>0</v>
      </c>
      <c r="L100" s="1"/>
      <c r="M100" s="1">
        <f>M52</f>
        <v>-0.7561716825396826</v>
      </c>
      <c r="N100" s="1"/>
      <c r="O100" s="1"/>
      <c r="P100" s="1"/>
      <c r="Q100" s="1">
        <f>Q32</f>
        <v>0</v>
      </c>
      <c r="R100" s="1">
        <f>R52</f>
        <v>0</v>
      </c>
      <c r="S100" s="1">
        <f>S52-(R100)</f>
        <v>1</v>
      </c>
      <c r="T100" s="1">
        <f>T52</f>
        <v>3</v>
      </c>
      <c r="U100" s="1">
        <f>U52</f>
        <v>1</v>
      </c>
      <c r="V100" s="3">
        <f>V52-U100</f>
        <v>0</v>
      </c>
      <c r="W100" s="1"/>
      <c r="X100" s="1"/>
      <c r="Z100" s="1">
        <f>Z52</f>
        <v>0</v>
      </c>
      <c r="AA100" s="1">
        <f>AA52</f>
        <v>-0.7518312916247004</v>
      </c>
      <c r="AB100" s="1"/>
      <c r="AC100" s="1"/>
      <c r="AD100" s="1">
        <f>AD52</f>
        <v>0</v>
      </c>
      <c r="AE100" s="1"/>
      <c r="AF100" s="1">
        <f>AF52</f>
        <v>-0.5214209370154357</v>
      </c>
      <c r="AG100" s="1"/>
      <c r="AH100" s="1"/>
      <c r="AI100" s="1"/>
      <c r="AJ100" s="1">
        <f>AJ32</f>
        <v>0</v>
      </c>
      <c r="AK100" s="1">
        <f>AK52</f>
        <v>1</v>
      </c>
      <c r="AL100" s="1">
        <f>AL52-(AK100)</f>
        <v>1</v>
      </c>
      <c r="AM100" s="1">
        <f>AM52-AK100-AL100</f>
        <v>0</v>
      </c>
      <c r="AN100" s="1">
        <f>AN52</f>
        <v>0</v>
      </c>
      <c r="AO100" s="3">
        <f>AO52-AN100</f>
        <v>2</v>
      </c>
      <c r="AP100" s="1"/>
      <c r="AQ100" s="1"/>
      <c r="AR100" s="1">
        <f>AR52</f>
        <v>0</v>
      </c>
      <c r="AS100" s="1">
        <f>AS52</f>
        <v>-1.3222153349885442</v>
      </c>
      <c r="AT100" s="1"/>
      <c r="AU100" s="1"/>
      <c r="AV100" s="1">
        <f>AV52</f>
        <v>0</v>
      </c>
      <c r="AW100" s="1"/>
      <c r="AX100" s="1">
        <f>AX52</f>
        <v>0.13512696462857463</v>
      </c>
      <c r="AY100" s="1"/>
      <c r="AZ100" s="1"/>
      <c r="BA100" s="1"/>
      <c r="BB100" s="1">
        <f>BB32</f>
        <v>0</v>
      </c>
      <c r="BC100" s="1">
        <f>BC52</f>
        <v>0</v>
      </c>
      <c r="BD100" s="1">
        <f>BD52-(BC100)</f>
        <v>0</v>
      </c>
      <c r="BE100" s="1">
        <f>BE52-BC100-BD100</f>
        <v>0</v>
      </c>
      <c r="BF100" s="1">
        <f>BF52</f>
        <v>3</v>
      </c>
      <c r="BG100" s="3">
        <f>BG52-BF100</f>
        <v>0</v>
      </c>
      <c r="BH100" s="1"/>
      <c r="BI100" s="1"/>
      <c r="BJ100" s="1"/>
      <c r="BK100" s="1">
        <f>BK52</f>
        <v>0</v>
      </c>
      <c r="BL100" s="1">
        <f>BL52</f>
        <v>-1.3222153349885442</v>
      </c>
      <c r="BM100" s="1"/>
      <c r="BN100" s="1"/>
      <c r="BO100" s="1">
        <f>BO52</f>
        <v>0</v>
      </c>
      <c r="BP100" s="1"/>
      <c r="BQ100" s="1">
        <f>BQ52</f>
        <v>-0.3312871111111109</v>
      </c>
      <c r="BR100" s="1"/>
      <c r="BS100" s="1"/>
      <c r="BT100" s="1"/>
      <c r="BU100" s="1">
        <f>BU32</f>
        <v>0</v>
      </c>
      <c r="BV100" s="1">
        <f>BV52</f>
        <v>0</v>
      </c>
      <c r="BW100" s="1">
        <f>BW52-(BV100)</f>
        <v>0</v>
      </c>
      <c r="BX100" s="1">
        <f>BX52-BV100-BW100</f>
        <v>0</v>
      </c>
      <c r="BY100" s="1">
        <f>BY52</f>
        <v>2</v>
      </c>
      <c r="BZ100" s="3">
        <f>BZ52-BY100</f>
        <v>0</v>
      </c>
      <c r="CA100" s="1"/>
      <c r="CB100" s="1">
        <f>CB52</f>
        <v>0</v>
      </c>
      <c r="CC100" s="1">
        <f>CC52</f>
        <v>0</v>
      </c>
      <c r="CD100" s="1">
        <f>CD52</f>
        <v>1</v>
      </c>
      <c r="CE100" s="1">
        <f>CE52-CD100</f>
        <v>1</v>
      </c>
      <c r="CF100" s="1">
        <f>CF52-CD100-CE100</f>
        <v>1</v>
      </c>
      <c r="CG100" s="1">
        <f>CG52</f>
        <v>0</v>
      </c>
      <c r="CH100" s="1">
        <f>CH52-CG100</f>
        <v>0</v>
      </c>
    </row>
    <row r="101" spans="1:86" ht="12.75">
      <c r="A101" s="31" t="s">
        <v>476</v>
      </c>
      <c r="B101" t="s">
        <v>488</v>
      </c>
      <c r="H101" s="1">
        <f>H53</f>
        <v>5.633333333333334</v>
      </c>
      <c r="I101" s="1"/>
      <c r="J101" s="1"/>
      <c r="K101" s="1"/>
      <c r="L101" s="1"/>
      <c r="M101" s="1">
        <f>M53</f>
        <v>4.565742476190477</v>
      </c>
      <c r="N101" s="1"/>
      <c r="O101" s="1"/>
      <c r="P101" s="1"/>
      <c r="Q101" s="1"/>
      <c r="R101" s="1"/>
      <c r="S101" s="1"/>
      <c r="T101" s="1"/>
      <c r="U101" s="1"/>
      <c r="V101" s="3"/>
      <c r="W101" s="1"/>
      <c r="X101" s="1"/>
      <c r="AA101" s="1">
        <f>AA53</f>
        <v>22.71456163773921</v>
      </c>
      <c r="AB101" s="1"/>
      <c r="AC101" s="1"/>
      <c r="AD101" s="1"/>
      <c r="AE101" s="1"/>
      <c r="AF101" s="1">
        <f>AF53</f>
        <v>24.027900659012015</v>
      </c>
      <c r="AG101" s="1"/>
      <c r="AH101" s="1"/>
      <c r="AI101" s="1"/>
      <c r="AJ101" s="1"/>
      <c r="AK101" s="1"/>
      <c r="AL101" s="1"/>
      <c r="AM101" s="1"/>
      <c r="AN101" s="1"/>
      <c r="AO101" s="3"/>
      <c r="AP101" s="1"/>
      <c r="AQ101" s="1"/>
      <c r="AS101" s="1">
        <f>AS53</f>
        <v>2.206164028940009</v>
      </c>
      <c r="AT101" s="1"/>
      <c r="AU101" s="1"/>
      <c r="AV101" s="1"/>
      <c r="AW101" s="1"/>
      <c r="AX101" s="1">
        <f>AX53</f>
        <v>2.6832978978346538</v>
      </c>
      <c r="AY101" s="1"/>
      <c r="AZ101" s="1"/>
      <c r="BA101" s="1"/>
      <c r="BB101" s="1"/>
      <c r="BC101" s="1"/>
      <c r="BD101" s="1"/>
      <c r="BE101" s="1"/>
      <c r="BF101" s="1"/>
      <c r="BG101" s="3"/>
      <c r="BH101" s="1"/>
      <c r="BI101" s="1"/>
      <c r="BJ101" s="1"/>
      <c r="BL101" s="1">
        <f>BL53</f>
        <v>8.801667699751718</v>
      </c>
      <c r="BM101" s="1"/>
      <c r="BN101" s="1"/>
      <c r="BO101" s="1"/>
      <c r="BP101" s="1"/>
      <c r="BQ101" s="1">
        <f>BQ53</f>
        <v>8.950306933333334</v>
      </c>
      <c r="BR101" s="1"/>
      <c r="BS101" s="1"/>
      <c r="BT101" s="1"/>
      <c r="BU101" s="1"/>
      <c r="BV101" s="1"/>
      <c r="BW101" s="1"/>
      <c r="BX101" s="1"/>
      <c r="BY101" s="1"/>
      <c r="BZ101" s="3"/>
      <c r="CA101" s="1"/>
      <c r="CB101" s="1"/>
      <c r="CC101" s="1"/>
      <c r="CD101" s="1"/>
      <c r="CE101" s="1"/>
      <c r="CF101" s="1"/>
      <c r="CG101" s="1"/>
      <c r="CH101" s="1"/>
    </row>
    <row r="102" spans="1:86" ht="12.75">
      <c r="A102" s="31" t="s">
        <v>476</v>
      </c>
      <c r="B102" t="s">
        <v>489</v>
      </c>
      <c r="H102" s="1">
        <f>H54</f>
        <v>0.9706236939479751</v>
      </c>
      <c r="I102" s="1"/>
      <c r="J102" s="1"/>
      <c r="K102" s="1"/>
      <c r="L102" s="1"/>
      <c r="M102" s="1">
        <f>M54</f>
        <v>1.2231021749673032</v>
      </c>
      <c r="N102" s="1"/>
      <c r="O102" s="1"/>
      <c r="P102" s="1"/>
      <c r="Q102" s="1"/>
      <c r="R102" s="1"/>
      <c r="S102" s="1"/>
      <c r="T102" s="1"/>
      <c r="U102" s="1"/>
      <c r="V102" s="3"/>
      <c r="W102" s="1"/>
      <c r="X102" s="1"/>
      <c r="AA102" s="1">
        <f>AA54</f>
        <v>0.7246781799127947</v>
      </c>
      <c r="AB102" s="1"/>
      <c r="AC102" s="1"/>
      <c r="AD102" s="1"/>
      <c r="AE102" s="1"/>
      <c r="AF102" s="1">
        <f>AF54</f>
        <v>1.030625812150276</v>
      </c>
      <c r="AG102" s="1"/>
      <c r="AH102" s="1"/>
      <c r="AI102" s="1"/>
      <c r="AJ102" s="1"/>
      <c r="AK102" s="1"/>
      <c r="AL102" s="1"/>
      <c r="AM102" s="1"/>
      <c r="AN102" s="1"/>
      <c r="AO102" s="3"/>
      <c r="AP102" s="1"/>
      <c r="AQ102" s="1"/>
      <c r="AS102" s="1">
        <f>AS54</f>
        <v>0.5049117903274053</v>
      </c>
      <c r="AT102" s="1"/>
      <c r="AU102" s="1"/>
      <c r="AV102" s="1"/>
      <c r="AW102" s="1"/>
      <c r="AX102" s="1">
        <f>AX54</f>
        <v>0.8171327309497667</v>
      </c>
      <c r="AY102" s="1"/>
      <c r="AZ102" s="1"/>
      <c r="BA102" s="1"/>
      <c r="BB102" s="1"/>
      <c r="BC102" s="1"/>
      <c r="BD102" s="1"/>
      <c r="BE102" s="1"/>
      <c r="BF102" s="1"/>
      <c r="BG102" s="3"/>
      <c r="BH102" s="1" t="e">
        <f>#REF!</f>
        <v>#REF!</v>
      </c>
      <c r="BI102" s="1"/>
      <c r="BJ102" s="1"/>
      <c r="BL102" s="1">
        <f>BL54</f>
        <v>0.5049117903274053</v>
      </c>
      <c r="BM102" s="1"/>
      <c r="BN102" s="1"/>
      <c r="BO102" s="1"/>
      <c r="BP102" s="1"/>
      <c r="BQ102" s="1">
        <f>BQ54</f>
        <v>0.7541971588015263</v>
      </c>
      <c r="BR102" s="1"/>
      <c r="BS102" s="1"/>
      <c r="BT102" s="1"/>
      <c r="BU102" s="1"/>
      <c r="BV102" s="1"/>
      <c r="BW102" s="1"/>
      <c r="BX102" s="1"/>
      <c r="BY102" s="1"/>
      <c r="BZ102" s="3"/>
      <c r="CA102" s="1"/>
      <c r="CB102" s="1"/>
      <c r="CC102" s="1"/>
      <c r="CD102" s="1"/>
      <c r="CE102" s="1"/>
      <c r="CF102" s="1"/>
      <c r="CG102" s="1"/>
      <c r="CH102" s="1"/>
    </row>
    <row r="103" spans="1:86" s="21" customFormat="1" ht="13.5" thickBot="1">
      <c r="A103" s="32" t="s">
        <v>476</v>
      </c>
      <c r="B103" s="21" t="s">
        <v>490</v>
      </c>
      <c r="H103" s="29">
        <f>H55</f>
        <v>0.9716407072036389</v>
      </c>
      <c r="I103" s="29"/>
      <c r="J103" s="29"/>
      <c r="K103" s="29"/>
      <c r="L103" s="29"/>
      <c r="M103" s="29">
        <f>M55</f>
        <v>1.4379758495484694</v>
      </c>
      <c r="N103" s="29"/>
      <c r="O103" s="29"/>
      <c r="P103" s="29"/>
      <c r="Q103" s="29"/>
      <c r="R103" s="29"/>
      <c r="S103" s="29"/>
      <c r="T103" s="29"/>
      <c r="U103" s="29"/>
      <c r="V103" s="30"/>
      <c r="W103" s="29"/>
      <c r="X103" s="29"/>
      <c r="AA103" s="29">
        <f>AA55</f>
        <v>1.0442263909266927</v>
      </c>
      <c r="AB103" s="29"/>
      <c r="AC103" s="29"/>
      <c r="AD103" s="29"/>
      <c r="AE103" s="29"/>
      <c r="AF103" s="29">
        <f>AF55</f>
        <v>1.1550192025366812</v>
      </c>
      <c r="AG103" s="29"/>
      <c r="AH103" s="29"/>
      <c r="AI103" s="29"/>
      <c r="AJ103" s="29"/>
      <c r="AK103" s="29"/>
      <c r="AL103" s="29"/>
      <c r="AM103" s="29"/>
      <c r="AN103" s="29"/>
      <c r="AO103" s="30"/>
      <c r="AP103" s="29"/>
      <c r="AQ103" s="29"/>
      <c r="AS103" s="29">
        <f>AS55</f>
        <v>1.4153407038909374</v>
      </c>
      <c r="AT103" s="29"/>
      <c r="AU103" s="29"/>
      <c r="AV103" s="29"/>
      <c r="AW103" s="29"/>
      <c r="AX103" s="29">
        <f>AX55</f>
        <v>0.8282301591702368</v>
      </c>
      <c r="AY103" s="29"/>
      <c r="AZ103" s="29"/>
      <c r="BA103" s="29"/>
      <c r="BB103" s="29"/>
      <c r="BC103" s="29"/>
      <c r="BD103" s="29"/>
      <c r="BE103" s="29"/>
      <c r="BF103" s="29"/>
      <c r="BG103" s="30"/>
      <c r="BH103" s="29"/>
      <c r="BI103" s="29"/>
      <c r="BJ103" s="29"/>
      <c r="BL103" s="29">
        <f>BL55</f>
        <v>1.4153407038909374</v>
      </c>
      <c r="BM103" s="29"/>
      <c r="BN103" s="29"/>
      <c r="BO103" s="29"/>
      <c r="BP103" s="29"/>
      <c r="BQ103" s="29">
        <f>BQ55</f>
        <v>0.8237502681836529</v>
      </c>
      <c r="BR103" s="29"/>
      <c r="BS103" s="29"/>
      <c r="BT103" s="29"/>
      <c r="BU103" s="29"/>
      <c r="BV103" s="29"/>
      <c r="BW103" s="29"/>
      <c r="BX103" s="29"/>
      <c r="BY103" s="29"/>
      <c r="BZ103" s="30"/>
      <c r="CA103" s="29"/>
      <c r="CB103" s="29"/>
      <c r="CC103" s="29"/>
      <c r="CD103" s="29"/>
      <c r="CE103" s="29"/>
      <c r="CF103" s="29"/>
      <c r="CG103" s="29"/>
      <c r="CH103" s="29"/>
    </row>
    <row r="104" spans="1:86" ht="12.75">
      <c r="A104" t="s">
        <v>477</v>
      </c>
      <c r="B104" t="s">
        <v>487</v>
      </c>
      <c r="G104" s="1">
        <f>G65</f>
        <v>1</v>
      </c>
      <c r="H104" s="1">
        <f>H65</f>
        <v>-0.5707482993197277</v>
      </c>
      <c r="I104" s="1"/>
      <c r="J104" s="1"/>
      <c r="K104" s="1">
        <f>K65</f>
        <v>0</v>
      </c>
      <c r="L104" s="1"/>
      <c r="M104" s="1">
        <f>M65</f>
        <v>-0.22486373877551036</v>
      </c>
      <c r="N104" s="1"/>
      <c r="O104" s="1"/>
      <c r="P104" s="1"/>
      <c r="Q104" s="1">
        <f>Q36</f>
        <v>0</v>
      </c>
      <c r="R104" s="1">
        <f>R65</f>
        <v>1</v>
      </c>
      <c r="S104" s="1">
        <f>S65-(R104)</f>
        <v>0</v>
      </c>
      <c r="T104" s="1">
        <f>T65</f>
        <v>1</v>
      </c>
      <c r="U104" s="1">
        <f>U65</f>
        <v>0</v>
      </c>
      <c r="V104" s="3">
        <f>V65-U104</f>
        <v>1</v>
      </c>
      <c r="W104" s="1"/>
      <c r="X104" s="1"/>
      <c r="Z104" s="1">
        <f>Z65</f>
        <v>0</v>
      </c>
      <c r="AA104" s="1">
        <f>AA65</f>
        <v>0.1765070218938534</v>
      </c>
      <c r="AB104" s="1"/>
      <c r="AC104" s="1"/>
      <c r="AD104" s="1" t="e">
        <f>AD65</f>
        <v>#REF!</v>
      </c>
      <c r="AE104" s="1"/>
      <c r="AF104" s="1">
        <f>AF65</f>
        <v>-1.0367475899718144</v>
      </c>
      <c r="AG104" s="1"/>
      <c r="AH104" s="1"/>
      <c r="AI104" s="1"/>
      <c r="AJ104" s="1">
        <f>AJ36</f>
        <v>0</v>
      </c>
      <c r="AK104" s="1">
        <f>AK65</f>
        <v>3</v>
      </c>
      <c r="AL104" s="1">
        <f>AL65-(AK104)</f>
        <v>0</v>
      </c>
      <c r="AM104" s="1">
        <f>AM65-AK104-AL104</f>
        <v>1</v>
      </c>
      <c r="AN104" s="1">
        <f>AN65</f>
        <v>1</v>
      </c>
      <c r="AO104" s="3">
        <f>AO65-AN104</f>
        <v>0</v>
      </c>
      <c r="AP104" s="1"/>
      <c r="AQ104" s="1"/>
      <c r="AR104" s="1">
        <f>AR65</f>
        <v>1</v>
      </c>
      <c r="AS104" s="1">
        <f>AS65</f>
        <v>-1.2221121973888471</v>
      </c>
      <c r="AT104" s="1"/>
      <c r="AU104" s="1"/>
      <c r="AV104" s="1">
        <f>AV65</f>
        <v>0</v>
      </c>
      <c r="AW104" s="1"/>
      <c r="AX104" s="1">
        <f>AX65</f>
        <v>-0.11481233189505684</v>
      </c>
      <c r="AY104" s="1"/>
      <c r="AZ104" s="1"/>
      <c r="BA104" s="1"/>
      <c r="BB104" s="1">
        <f>BB36</f>
        <v>0</v>
      </c>
      <c r="BC104" s="1">
        <f>BC65</f>
        <v>1</v>
      </c>
      <c r="BD104" s="1">
        <f>BD65-(BC104)</f>
        <v>0</v>
      </c>
      <c r="BE104" s="1">
        <f>BE65-BC104-BD104</f>
        <v>0</v>
      </c>
      <c r="BF104" s="1">
        <f>BF65</f>
        <v>0</v>
      </c>
      <c r="BG104" s="3">
        <f>BG65-BF104</f>
        <v>2</v>
      </c>
      <c r="BH104" s="1"/>
      <c r="BI104" s="1"/>
      <c r="BJ104" s="1"/>
      <c r="BK104" s="1">
        <f>BK65</f>
        <v>0</v>
      </c>
      <c r="BL104" s="1">
        <f>BL65</f>
        <v>-1.2221121973888471</v>
      </c>
      <c r="BM104" s="1"/>
      <c r="BN104" s="1"/>
      <c r="BO104" s="1">
        <f>BO65</f>
        <v>0</v>
      </c>
      <c r="BP104" s="1"/>
      <c r="BQ104" s="1">
        <f>BQ65</f>
        <v>0.04360096507936406</v>
      </c>
      <c r="BR104" s="1"/>
      <c r="BS104" s="1"/>
      <c r="BT104" s="1"/>
      <c r="BU104" s="1">
        <f>BU36</f>
        <v>0</v>
      </c>
      <c r="BV104" s="1">
        <f>BV65</f>
        <v>0</v>
      </c>
      <c r="BW104" s="1">
        <f>BW65-(BV104)</f>
        <v>0</v>
      </c>
      <c r="BX104" s="1">
        <f>BX65-BV104-BW104</f>
        <v>0</v>
      </c>
      <c r="BY104" s="1">
        <f>BY65</f>
        <v>0</v>
      </c>
      <c r="BZ104" s="3">
        <f>BZ65-BY104</f>
        <v>1</v>
      </c>
      <c r="CA104" s="1"/>
      <c r="CB104" s="1">
        <f>CB65</f>
        <v>2</v>
      </c>
      <c r="CC104" s="1">
        <f>CC65</f>
        <v>0</v>
      </c>
      <c r="CD104" s="1">
        <f>CD65</f>
        <v>3</v>
      </c>
      <c r="CE104" s="1">
        <f>CE65-CD104</f>
        <v>0</v>
      </c>
      <c r="CF104" s="1">
        <f>CF65-CD104-CE104</f>
        <v>1</v>
      </c>
      <c r="CG104" s="1">
        <f>CG65</f>
        <v>0</v>
      </c>
      <c r="CH104" s="1">
        <f>CH65-CG104</f>
        <v>0</v>
      </c>
    </row>
    <row r="105" spans="1:86" ht="12.75">
      <c r="A105" t="s">
        <v>477</v>
      </c>
      <c r="B105" t="s">
        <v>488</v>
      </c>
      <c r="H105" s="1">
        <f>H66</f>
        <v>4.843877551020409</v>
      </c>
      <c r="I105" s="1"/>
      <c r="J105" s="1"/>
      <c r="K105" s="1"/>
      <c r="L105" s="1"/>
      <c r="M105" s="1">
        <f>M66</f>
        <v>5.3627043918367345</v>
      </c>
      <c r="N105" s="1"/>
      <c r="O105" s="1"/>
      <c r="P105" s="1"/>
      <c r="Q105" s="1"/>
      <c r="R105" s="1"/>
      <c r="S105" s="1"/>
      <c r="T105" s="1"/>
      <c r="U105" s="1"/>
      <c r="V105" s="3"/>
      <c r="W105" s="1"/>
      <c r="X105" s="1"/>
      <c r="AA105" s="1">
        <f>AA66</f>
        <v>28.006090024794965</v>
      </c>
      <c r="AB105" s="1"/>
      <c r="AC105" s="1"/>
      <c r="AD105" s="1"/>
      <c r="AE105" s="1"/>
      <c r="AF105" s="1">
        <f>AF66</f>
        <v>21.090538737160657</v>
      </c>
      <c r="AG105" s="1"/>
      <c r="AH105" s="1"/>
      <c r="AI105" s="1"/>
      <c r="AJ105" s="1"/>
      <c r="AK105" s="1"/>
      <c r="AL105" s="1"/>
      <c r="AM105" s="1"/>
      <c r="AN105" s="1"/>
      <c r="AO105" s="3"/>
      <c r="AP105" s="1"/>
      <c r="AQ105" s="1"/>
      <c r="AS105" s="1">
        <f>AS66</f>
        <v>8.383358952425828</v>
      </c>
      <c r="AT105" s="1"/>
      <c r="AU105" s="1"/>
      <c r="AV105" s="1"/>
      <c r="AW105" s="1"/>
      <c r="AX105" s="1">
        <f>AX66</f>
        <v>12.48351424469681</v>
      </c>
      <c r="AY105" s="1"/>
      <c r="AZ105" s="1"/>
      <c r="BA105" s="1"/>
      <c r="BB105" s="1"/>
      <c r="BC105" s="1"/>
      <c r="BD105" s="1"/>
      <c r="BE105" s="1"/>
      <c r="BF105" s="1"/>
      <c r="BG105" s="3"/>
      <c r="BH105" s="1"/>
      <c r="BI105" s="1"/>
      <c r="BJ105" s="1"/>
      <c r="BL105" s="1">
        <f>BL66</f>
        <v>8.816683170391673</v>
      </c>
      <c r="BM105" s="1"/>
      <c r="BN105" s="1"/>
      <c r="BO105" s="1"/>
      <c r="BP105" s="1"/>
      <c r="BQ105" s="1">
        <f>BQ66</f>
        <v>9.006540144761905</v>
      </c>
      <c r="BR105" s="1"/>
      <c r="BS105" s="1"/>
      <c r="BT105" s="1"/>
      <c r="BU105" s="1"/>
      <c r="BV105" s="1"/>
      <c r="BW105" s="1"/>
      <c r="BX105" s="1"/>
      <c r="BY105" s="1"/>
      <c r="BZ105" s="3"/>
      <c r="CA105" s="1"/>
      <c r="CB105" s="1"/>
      <c r="CC105" s="1"/>
      <c r="CD105" s="1"/>
      <c r="CE105" s="1"/>
      <c r="CF105" s="1"/>
      <c r="CG105" s="1"/>
      <c r="CH105" s="1"/>
    </row>
    <row r="106" spans="1:86" ht="12.75">
      <c r="A106" t="s">
        <v>477</v>
      </c>
      <c r="B106" t="s">
        <v>489</v>
      </c>
      <c r="H106" s="1">
        <f>H67</f>
        <v>1.4268201661849726</v>
      </c>
      <c r="I106" s="1"/>
      <c r="J106" s="1"/>
      <c r="K106" s="1"/>
      <c r="L106" s="1"/>
      <c r="M106" s="1">
        <f>M67</f>
        <v>1.2546223800779486</v>
      </c>
      <c r="N106" s="1"/>
      <c r="O106" s="1"/>
      <c r="P106" s="1"/>
      <c r="Q106" s="1"/>
      <c r="R106" s="1"/>
      <c r="S106" s="1"/>
      <c r="T106" s="1"/>
      <c r="U106" s="1"/>
      <c r="V106" s="3"/>
      <c r="W106" s="1"/>
      <c r="X106" s="1"/>
      <c r="AA106" s="1">
        <f>AA67</f>
        <v>1.2708707232962828</v>
      </c>
      <c r="AB106" s="1"/>
      <c r="AC106" s="1"/>
      <c r="AD106" s="1"/>
      <c r="AE106" s="1"/>
      <c r="AF106" s="1">
        <f>AF67</f>
        <v>1.4021169863109026</v>
      </c>
      <c r="AG106" s="1"/>
      <c r="AH106" s="1"/>
      <c r="AI106" s="1"/>
      <c r="AJ106" s="1"/>
      <c r="AK106" s="1"/>
      <c r="AL106" s="1"/>
      <c r="AM106" s="1"/>
      <c r="AN106" s="1"/>
      <c r="AO106" s="3"/>
      <c r="AP106" s="1"/>
      <c r="AQ106" s="1"/>
      <c r="AS106" s="1">
        <f>AS67</f>
        <v>0.5315929493301073</v>
      </c>
      <c r="AT106" s="1"/>
      <c r="AU106" s="1"/>
      <c r="AV106" s="1"/>
      <c r="AW106" s="1"/>
      <c r="AX106" s="1">
        <f>AX67</f>
        <v>0.8892587230700632</v>
      </c>
      <c r="AY106" s="1"/>
      <c r="AZ106" s="1"/>
      <c r="BA106" s="1"/>
      <c r="BB106" s="1"/>
      <c r="BC106" s="1"/>
      <c r="BD106" s="1"/>
      <c r="BE106" s="1"/>
      <c r="BF106" s="1"/>
      <c r="BG106" s="3"/>
      <c r="BH106" s="1" t="e">
        <f>SUM(BH88:BH105)</f>
        <v>#REF!</v>
      </c>
      <c r="BI106" s="1"/>
      <c r="BJ106" s="1"/>
      <c r="BL106" s="1">
        <f>BL67</f>
        <v>0.5315929493301073</v>
      </c>
      <c r="BM106" s="1"/>
      <c r="BN106" s="1"/>
      <c r="BO106" s="1"/>
      <c r="BP106" s="1"/>
      <c r="BQ106" s="1">
        <f>BQ67</f>
        <v>0.8125866503572663</v>
      </c>
      <c r="BR106" s="1"/>
      <c r="BS106" s="1"/>
      <c r="BT106" s="1"/>
      <c r="BU106" s="1"/>
      <c r="BV106" s="1"/>
      <c r="BW106" s="1"/>
      <c r="BX106" s="1"/>
      <c r="BY106" s="1"/>
      <c r="BZ106" s="3"/>
      <c r="CA106" s="1"/>
      <c r="CB106" s="1"/>
      <c r="CC106" s="1"/>
      <c r="CD106" s="1"/>
      <c r="CE106" s="1"/>
      <c r="CF106" s="1"/>
      <c r="CG106" s="1"/>
      <c r="CH106" s="1"/>
    </row>
    <row r="107" spans="1:78" ht="13.5" thickBot="1">
      <c r="A107" t="s">
        <v>477</v>
      </c>
      <c r="B107" t="s">
        <v>490</v>
      </c>
      <c r="G107" s="21"/>
      <c r="H107" s="29">
        <f>H68</f>
        <v>1.5367398634149094</v>
      </c>
      <c r="I107" s="29"/>
      <c r="J107" s="29"/>
      <c r="K107" s="29"/>
      <c r="L107" s="29"/>
      <c r="M107" s="29">
        <f>M68</f>
        <v>1.2746140661425942</v>
      </c>
      <c r="N107" s="29"/>
      <c r="O107" s="29"/>
      <c r="P107" s="29"/>
      <c r="Q107" s="29"/>
      <c r="R107" s="29"/>
      <c r="S107" s="29"/>
      <c r="T107" s="29"/>
      <c r="U107" s="29"/>
      <c r="V107" s="30"/>
      <c r="W107" s="1"/>
      <c r="X107" s="1"/>
      <c r="Y107" s="1"/>
      <c r="Z107" s="21"/>
      <c r="AA107" s="29">
        <f>AA68</f>
        <v>1.2830694151562707</v>
      </c>
      <c r="AB107" s="29"/>
      <c r="AC107" s="29"/>
      <c r="AD107" s="29"/>
      <c r="AE107" s="29"/>
      <c r="AF107" s="29">
        <f>AF68</f>
        <v>1.7437825577215564</v>
      </c>
      <c r="AG107" s="29"/>
      <c r="AH107" s="29"/>
      <c r="AI107" s="29"/>
      <c r="AJ107" s="29"/>
      <c r="AK107" s="29"/>
      <c r="AL107" s="29"/>
      <c r="AM107" s="29"/>
      <c r="AN107" s="29"/>
      <c r="AO107" s="30"/>
      <c r="AP107" s="1"/>
      <c r="AQ107" s="1"/>
      <c r="AR107" s="21"/>
      <c r="AS107" s="29">
        <f>AS68</f>
        <v>1.3327225092959443</v>
      </c>
      <c r="AT107" s="29"/>
      <c r="AU107" s="29"/>
      <c r="AV107" s="29"/>
      <c r="AW107" s="29"/>
      <c r="AX107" s="29">
        <f>AX68</f>
        <v>0.8966398095731529</v>
      </c>
      <c r="AY107" s="29"/>
      <c r="AZ107" s="29"/>
      <c r="BA107" s="29"/>
      <c r="BB107" s="29"/>
      <c r="BC107" s="29"/>
      <c r="BD107" s="29"/>
      <c r="BE107" s="29"/>
      <c r="BF107" s="29"/>
      <c r="BG107" s="30"/>
      <c r="BH107" s="1"/>
      <c r="BI107" s="1"/>
      <c r="BJ107" s="1"/>
      <c r="BK107" s="21"/>
      <c r="BL107" s="29">
        <f>BL68</f>
        <v>1.3327225092959443</v>
      </c>
      <c r="BM107" s="29"/>
      <c r="BN107" s="29"/>
      <c r="BO107" s="29"/>
      <c r="BP107" s="29"/>
      <c r="BQ107" s="29">
        <f>BQ68</f>
        <v>0.8137555581958836</v>
      </c>
      <c r="BR107" s="29"/>
      <c r="BS107" s="29"/>
      <c r="BT107" s="29"/>
      <c r="BU107" s="29"/>
      <c r="BV107" s="29"/>
      <c r="BW107" s="29"/>
      <c r="BX107" s="29"/>
      <c r="BY107" s="29"/>
      <c r="BZ107" s="30"/>
    </row>
    <row r="108" spans="1:86" ht="12.75">
      <c r="A108" t="s">
        <v>478</v>
      </c>
      <c r="G108">
        <f>SUM(G88:G104)</f>
        <v>4</v>
      </c>
      <c r="H108" s="1"/>
      <c r="I108" s="1"/>
      <c r="J108" s="1"/>
      <c r="K108">
        <f>SUM(K88:K104)</f>
        <v>0</v>
      </c>
      <c r="L108" s="1"/>
      <c r="M108" s="1"/>
      <c r="N108" s="1"/>
      <c r="O108" s="1"/>
      <c r="P108" s="1"/>
      <c r="Q108" s="1"/>
      <c r="R108">
        <f>SUM(R88:R104)</f>
        <v>3</v>
      </c>
      <c r="S108">
        <f>SUM(S88:S104)</f>
        <v>6</v>
      </c>
      <c r="T108">
        <f>SUM(T88:T104)</f>
        <v>13</v>
      </c>
      <c r="U108">
        <f>SUM(U88:U104)</f>
        <v>2</v>
      </c>
      <c r="V108" s="33">
        <f>SUM(V88:V104)</f>
        <v>4</v>
      </c>
      <c r="W108" s="1"/>
      <c r="X108" s="1"/>
      <c r="Y108" s="1"/>
      <c r="Z108">
        <f>SUM(Z88:Z104)</f>
        <v>0</v>
      </c>
      <c r="AA108" s="1"/>
      <c r="AB108" s="1"/>
      <c r="AC108" s="1"/>
      <c r="AD108" t="e">
        <f>SUM(AD88:AD104)</f>
        <v>#REF!</v>
      </c>
      <c r="AE108" s="1"/>
      <c r="AF108" s="1"/>
      <c r="AG108" s="1"/>
      <c r="AH108" s="1"/>
      <c r="AI108" s="1"/>
      <c r="AJ108" s="1"/>
      <c r="AK108">
        <f>SUM(AK88:AK104)</f>
        <v>9</v>
      </c>
      <c r="AL108">
        <f>SUM(AL88:AL104)</f>
        <v>4</v>
      </c>
      <c r="AM108">
        <f>SUM(AM88:AM104)</f>
        <v>4</v>
      </c>
      <c r="AN108">
        <f>SUM(AN88:AN104)</f>
        <v>1</v>
      </c>
      <c r="AO108" s="33">
        <f>SUM(AO88:AO104)</f>
        <v>7</v>
      </c>
      <c r="AP108" s="1"/>
      <c r="AQ108" s="1"/>
      <c r="AR108">
        <f>SUM(AR88:AR104)</f>
        <v>1</v>
      </c>
      <c r="AS108" s="1"/>
      <c r="AT108" s="1"/>
      <c r="AU108" s="1"/>
      <c r="AV108">
        <f>SUM(AV88:AV104)</f>
        <v>0</v>
      </c>
      <c r="AW108" s="1"/>
      <c r="AX108" s="1"/>
      <c r="AY108" s="1"/>
      <c r="AZ108" s="1"/>
      <c r="BA108" s="1"/>
      <c r="BB108" s="1"/>
      <c r="BC108">
        <f>SUM(BC88:BC104)</f>
        <v>1</v>
      </c>
      <c r="BD108">
        <f>SUM(BD88:BD104)</f>
        <v>2</v>
      </c>
      <c r="BE108">
        <f>SUM(BE88:BE104)</f>
        <v>0</v>
      </c>
      <c r="BF108">
        <f>SUM(BF88:BF104)</f>
        <v>6</v>
      </c>
      <c r="BG108" s="33">
        <f>SUM(BG88:BG104)</f>
        <v>5</v>
      </c>
      <c r="BH108" s="1"/>
      <c r="BI108" s="1"/>
      <c r="BJ108" s="1"/>
      <c r="BK108">
        <f>SUM(BK88:BK104)</f>
        <v>0</v>
      </c>
      <c r="BL108" s="1"/>
      <c r="BM108" s="1"/>
      <c r="BN108" s="1"/>
      <c r="BO108">
        <f>SUM(BO88:BO104)</f>
        <v>0</v>
      </c>
      <c r="BP108" s="1"/>
      <c r="BQ108" s="1"/>
      <c r="BR108" s="1"/>
      <c r="BS108" s="1"/>
      <c r="BT108" s="1"/>
      <c r="BU108" s="1"/>
      <c r="BV108">
        <f>SUM(BV88:BV104)</f>
        <v>0</v>
      </c>
      <c r="BW108">
        <f>SUM(BW88:BW104)</f>
        <v>0</v>
      </c>
      <c r="BX108">
        <f>SUM(BX88:BX104)</f>
        <v>1</v>
      </c>
      <c r="BY108">
        <f>SUM(BY88:BY104)</f>
        <v>9</v>
      </c>
      <c r="BZ108" s="33">
        <f>SUM(BZ88:BZ104)</f>
        <v>6</v>
      </c>
      <c r="CB108" s="33">
        <f aca="true" t="shared" si="291" ref="CB108:CH108">SUM(CB88:CB104)</f>
        <v>5</v>
      </c>
      <c r="CC108" s="33">
        <f t="shared" si="291"/>
        <v>0</v>
      </c>
      <c r="CD108" s="33">
        <f t="shared" si="291"/>
        <v>11</v>
      </c>
      <c r="CE108" s="33">
        <f t="shared" si="291"/>
        <v>7</v>
      </c>
      <c r="CF108" s="33">
        <f t="shared" si="291"/>
        <v>6</v>
      </c>
      <c r="CG108" s="33">
        <f t="shared" si="291"/>
        <v>0</v>
      </c>
      <c r="CH108" s="33">
        <f t="shared" si="291"/>
        <v>0</v>
      </c>
    </row>
    <row r="109" spans="8:78" ht="12.75"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3"/>
      <c r="W109" s="1"/>
      <c r="X109" s="1"/>
      <c r="Y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3"/>
      <c r="AP109" s="1"/>
      <c r="AQ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3"/>
      <c r="BH109" s="1"/>
      <c r="BI109" s="1"/>
      <c r="BJ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3"/>
    </row>
    <row r="110" spans="1:78" ht="12.75">
      <c r="A110" s="1" t="s">
        <v>478</v>
      </c>
      <c r="B110" t="s">
        <v>487</v>
      </c>
      <c r="G110" s="1"/>
      <c r="H110" s="1">
        <f>H70</f>
        <v>-0.19348280423280403</v>
      </c>
      <c r="I110" s="1"/>
      <c r="J110" s="1"/>
      <c r="K110" s="1"/>
      <c r="L110" s="1"/>
      <c r="M110" s="1">
        <f>M70</f>
        <v>-0.33747653186975635</v>
      </c>
      <c r="N110" s="1"/>
      <c r="O110" s="1"/>
      <c r="P110" s="1"/>
      <c r="Q110" s="1"/>
      <c r="R110" s="1"/>
      <c r="S110" s="1"/>
      <c r="T110" s="1"/>
      <c r="U110" s="1"/>
      <c r="V110" s="3"/>
      <c r="W110" s="1"/>
      <c r="X110" s="1"/>
      <c r="Y110" s="1"/>
      <c r="Z110" s="1"/>
      <c r="AA110" s="1">
        <f>AA70</f>
        <v>-0.7112124535537417</v>
      </c>
      <c r="AB110" s="1"/>
      <c r="AC110" s="1"/>
      <c r="AD110" s="1"/>
      <c r="AE110" s="1"/>
      <c r="AF110" s="1">
        <f>AF70</f>
        <v>-0.6518513268674037</v>
      </c>
      <c r="AG110" s="1"/>
      <c r="AH110" s="1"/>
      <c r="AI110" s="1"/>
      <c r="AJ110" s="1"/>
      <c r="AK110" s="1"/>
      <c r="AL110" s="1"/>
      <c r="AM110" s="1"/>
      <c r="AN110" s="1"/>
      <c r="AO110" s="3"/>
      <c r="AP110" s="1"/>
      <c r="AQ110" s="1"/>
      <c r="AR110" s="1"/>
      <c r="AS110" s="1">
        <f>AS70</f>
        <v>-1.137104250977956</v>
      </c>
      <c r="AT110" s="1"/>
      <c r="AU110" s="1"/>
      <c r="AV110" s="1"/>
      <c r="AW110" s="1"/>
      <c r="AX110" s="1">
        <f>AX70</f>
        <v>-0.010114854708940404</v>
      </c>
      <c r="AY110" s="1"/>
      <c r="AZ110" s="1"/>
      <c r="BA110" s="1"/>
      <c r="BB110" s="1"/>
      <c r="BC110" s="1"/>
      <c r="BD110" s="1"/>
      <c r="BE110" s="1"/>
      <c r="BF110" s="1"/>
      <c r="BG110" s="3"/>
      <c r="BH110" s="1"/>
      <c r="BI110" s="1"/>
      <c r="BJ110" s="1"/>
      <c r="BK110" s="1"/>
      <c r="BL110" s="1">
        <f>BL70</f>
        <v>-1.137104250977956</v>
      </c>
      <c r="BM110" s="1"/>
      <c r="BN110" s="1"/>
      <c r="BO110" s="1"/>
      <c r="BP110" s="1"/>
      <c r="BQ110" s="1">
        <f>BQ70</f>
        <v>-0.009588579694618238</v>
      </c>
      <c r="BR110" s="1"/>
      <c r="BS110" s="1"/>
      <c r="BT110" s="1"/>
      <c r="BU110" s="1"/>
      <c r="BV110" s="1"/>
      <c r="BW110" s="1"/>
      <c r="BX110" s="1"/>
      <c r="BY110" s="1"/>
      <c r="BZ110" s="3"/>
    </row>
    <row r="111" spans="1:78" ht="12.75">
      <c r="A111" s="1" t="s">
        <v>478</v>
      </c>
      <c r="B111" t="s">
        <v>488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3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3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3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3"/>
    </row>
    <row r="112" spans="1:78" ht="12.75">
      <c r="A112" s="1" t="s">
        <v>478</v>
      </c>
      <c r="B112" t="s">
        <v>489</v>
      </c>
      <c r="E112" s="1"/>
      <c r="F112" s="1"/>
      <c r="H112">
        <f>H72</f>
        <v>1.3730532176871162</v>
      </c>
      <c r="M112">
        <f>M72</f>
        <v>1.2033960721367494</v>
      </c>
      <c r="AA112">
        <f>AA72</f>
        <v>1.221868480107278</v>
      </c>
      <c r="AF112">
        <f>AF72</f>
        <v>1.2867148419894023</v>
      </c>
      <c r="AO112" s="25"/>
      <c r="AS112">
        <f>AS72</f>
        <v>0.5821003572070992</v>
      </c>
      <c r="AX112">
        <f>AX72</f>
        <v>0.86302565063412</v>
      </c>
      <c r="BG112" s="25"/>
      <c r="BL112">
        <f>BL72</f>
        <v>0.5821003572070992</v>
      </c>
      <c r="BQ112">
        <f>BQ72</f>
        <v>0.7073462326403245</v>
      </c>
      <c r="BZ112" s="25"/>
    </row>
    <row r="113" spans="1:78" ht="12.75">
      <c r="A113" s="1" t="s">
        <v>478</v>
      </c>
      <c r="B113" t="s">
        <v>490</v>
      </c>
      <c r="E113" s="1"/>
      <c r="F113" s="1"/>
      <c r="H113">
        <f>H73</f>
        <v>1.3866184529764245</v>
      </c>
      <c r="M113">
        <f>M73</f>
        <v>1.2498209935814788</v>
      </c>
      <c r="O113" s="6"/>
      <c r="AA113">
        <f>AA73</f>
        <v>1.4137841903096822</v>
      </c>
      <c r="AF113">
        <f>AF73</f>
        <v>1.4424095246963005</v>
      </c>
      <c r="AH113" s="6"/>
      <c r="AO113" s="25"/>
      <c r="AS113">
        <f>AS73</f>
        <v>1.277437631922894</v>
      </c>
      <c r="AX113">
        <f>AX73</f>
        <v>0.8630849227846754</v>
      </c>
      <c r="AZ113" s="6"/>
      <c r="BG113" s="25"/>
      <c r="BL113">
        <f>BL73</f>
        <v>1.277437631922894</v>
      </c>
      <c r="BQ113">
        <f>BQ73</f>
        <v>0.7074112196530531</v>
      </c>
      <c r="BS113" s="6"/>
      <c r="BZ113" s="25"/>
    </row>
    <row r="114" spans="1:78" ht="12.75">
      <c r="A114" s="1" t="s">
        <v>478</v>
      </c>
      <c r="B114" t="s">
        <v>491</v>
      </c>
      <c r="O114">
        <f>O71</f>
        <v>1.383442539996748</v>
      </c>
      <c r="AH114">
        <f>AH71</f>
        <v>1.079041858734595</v>
      </c>
      <c r="AO114" s="25"/>
      <c r="AZ114">
        <f>AZ71</f>
        <v>1.2014570380006544</v>
      </c>
      <c r="BG114" s="25"/>
      <c r="BS114">
        <f>BS71</f>
        <v>0.722875945585869</v>
      </c>
      <c r="BZ114" s="25"/>
    </row>
    <row r="115" spans="1:2" ht="12.75">
      <c r="A115" s="1" t="s">
        <v>478</v>
      </c>
      <c r="B115" t="s">
        <v>492</v>
      </c>
    </row>
    <row r="117" ht="12.75">
      <c r="A117" t="s">
        <v>493</v>
      </c>
    </row>
    <row r="118" ht="12.75">
      <c r="A118" t="s">
        <v>494</v>
      </c>
    </row>
    <row r="119" ht="12.75">
      <c r="A119" t="s">
        <v>495</v>
      </c>
    </row>
    <row r="120" ht="12.75">
      <c r="A120" t="s">
        <v>496</v>
      </c>
    </row>
    <row r="121" ht="12.75">
      <c r="A121" t="s">
        <v>497</v>
      </c>
    </row>
    <row r="122" ht="12.75">
      <c r="A122" t="s">
        <v>498</v>
      </c>
    </row>
    <row r="123" ht="12.75">
      <c r="A123" t="s">
        <v>499</v>
      </c>
    </row>
    <row r="124" ht="12.75">
      <c r="A124" t="s">
        <v>500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atandre</cp:lastModifiedBy>
  <dcterms:created xsi:type="dcterms:W3CDTF">2010-05-11T15:45:22Z</dcterms:created>
  <dcterms:modified xsi:type="dcterms:W3CDTF">2010-05-21T20:31:15Z</dcterms:modified>
  <cp:category/>
  <cp:version/>
  <cp:contentType/>
  <cp:contentStatus/>
</cp:coreProperties>
</file>